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sales-98-chinese-NO" sheetId="1" r:id="rId1"/>
  </sheets>
  <externalReferences>
    <externalReference r:id="rId2"/>
  </externalReferences>
  <definedNames>
    <definedName name="Color">[1]Color!$A:$A</definedName>
    <definedName name="_xlnm.Print_Area" localSheetId="0">'sales-98-chinese-NO'!$A$1:$J$41</definedName>
  </definedNames>
  <calcPr calcId="1456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  <c r="B29" i="1"/>
  <c r="C28" i="1"/>
  <c r="B28" i="1"/>
  <c r="C27" i="1"/>
  <c r="B27" i="1"/>
  <c r="B26" i="1"/>
  <c r="C25" i="1"/>
  <c r="B25" i="1"/>
  <c r="C24" i="1"/>
  <c r="B24" i="1"/>
  <c r="C23" i="1"/>
  <c r="B23" i="1"/>
  <c r="C22" i="1"/>
  <c r="B22" i="1"/>
  <c r="B21" i="1"/>
  <c r="D20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B8" i="1"/>
  <c r="D29" i="1" l="1"/>
  <c r="E29" i="1"/>
  <c r="D19" i="1"/>
  <c r="E19" i="1"/>
  <c r="D17" i="1"/>
  <c r="E17" i="1"/>
  <c r="D13" i="1"/>
  <c r="E13" i="1"/>
  <c r="G29" i="1" l="1"/>
  <c r="J29" i="1"/>
  <c r="F29" i="1"/>
  <c r="H29" i="1"/>
  <c r="I29" i="1"/>
  <c r="I19" i="1"/>
  <c r="H19" i="1"/>
  <c r="F19" i="1"/>
  <c r="J19" i="1"/>
  <c r="G19" i="1"/>
  <c r="I17" i="1"/>
  <c r="F17" i="1"/>
  <c r="H17" i="1"/>
  <c r="G17" i="1"/>
  <c r="J17" i="1"/>
  <c r="G13" i="1"/>
  <c r="H13" i="1"/>
  <c r="F13" i="1"/>
  <c r="J13" i="1"/>
  <c r="I13" i="1"/>
  <c r="D28" i="1" l="1"/>
  <c r="E28" i="1"/>
  <c r="D27" i="1"/>
  <c r="E27" i="1"/>
  <c r="D25" i="1"/>
  <c r="E25" i="1"/>
  <c r="D24" i="1"/>
  <c r="E24" i="1"/>
  <c r="D23" i="1"/>
  <c r="E23" i="1"/>
  <c r="D22" i="1"/>
  <c r="E22" i="1"/>
  <c r="E20" i="1"/>
  <c r="D18" i="1"/>
  <c r="E18" i="1"/>
  <c r="D16" i="1"/>
  <c r="E16" i="1"/>
  <c r="D15" i="1"/>
  <c r="E15" i="1"/>
  <c r="D14" i="1"/>
  <c r="E14" i="1"/>
  <c r="D12" i="1"/>
  <c r="E12" i="1"/>
  <c r="D11" i="1"/>
  <c r="E11" i="1"/>
  <c r="D10" i="1"/>
  <c r="E10" i="1"/>
  <c r="D9" i="1"/>
  <c r="E9" i="1"/>
  <c r="E8" i="1"/>
  <c r="D8" i="1"/>
  <c r="I28" i="1" l="1"/>
  <c r="J28" i="1"/>
  <c r="G28" i="1"/>
  <c r="F28" i="1"/>
  <c r="H28" i="1"/>
  <c r="I27" i="1"/>
  <c r="H27" i="1"/>
  <c r="F27" i="1"/>
  <c r="J27" i="1"/>
  <c r="G27" i="1"/>
  <c r="I25" i="1"/>
  <c r="F25" i="1"/>
  <c r="G25" i="1"/>
  <c r="J25" i="1"/>
  <c r="H25" i="1"/>
  <c r="I24" i="1"/>
  <c r="G24" i="1"/>
  <c r="J24" i="1"/>
  <c r="H24" i="1"/>
  <c r="F24" i="1"/>
  <c r="I23" i="1"/>
  <c r="F23" i="1"/>
  <c r="H23" i="1"/>
  <c r="J23" i="1"/>
  <c r="G23" i="1"/>
  <c r="G22" i="1"/>
  <c r="F22" i="1"/>
  <c r="J22" i="1"/>
  <c r="H22" i="1"/>
  <c r="I22" i="1"/>
  <c r="I20" i="1"/>
  <c r="G20" i="1"/>
  <c r="J20" i="1"/>
  <c r="F20" i="1"/>
  <c r="H20" i="1"/>
  <c r="G18" i="1"/>
  <c r="F18" i="1"/>
  <c r="I18" i="1"/>
  <c r="H18" i="1"/>
  <c r="J18" i="1"/>
  <c r="I16" i="1"/>
  <c r="G16" i="1"/>
  <c r="J16" i="1"/>
  <c r="H16" i="1"/>
  <c r="F16" i="1"/>
  <c r="I15" i="1"/>
  <c r="J15" i="1"/>
  <c r="H15" i="1"/>
  <c r="F15" i="1"/>
  <c r="G15" i="1"/>
  <c r="J14" i="1"/>
  <c r="F14" i="1"/>
  <c r="G14" i="1"/>
  <c r="H14" i="1"/>
  <c r="I14" i="1"/>
  <c r="I12" i="1"/>
  <c r="G12" i="1"/>
  <c r="J12" i="1"/>
  <c r="H12" i="1"/>
  <c r="F12" i="1"/>
  <c r="I11" i="1"/>
  <c r="F11" i="1"/>
  <c r="H11" i="1"/>
  <c r="J11" i="1"/>
  <c r="G11" i="1"/>
  <c r="J10" i="1"/>
  <c r="H10" i="1"/>
  <c r="G10" i="1"/>
  <c r="F10" i="1"/>
  <c r="I10" i="1"/>
  <c r="G9" i="1"/>
  <c r="H9" i="1"/>
  <c r="F9" i="1"/>
  <c r="J9" i="1"/>
  <c r="I9" i="1"/>
  <c r="E33" i="1"/>
  <c r="G8" i="1"/>
  <c r="H8" i="1"/>
  <c r="E31" i="1"/>
  <c r="J8" i="1"/>
  <c r="F8" i="1"/>
  <c r="E32" i="1"/>
  <c r="I8" i="1"/>
  <c r="H32" i="1" l="1"/>
  <c r="H33" i="1"/>
  <c r="H31" i="1"/>
  <c r="F33" i="1"/>
  <c r="F31" i="1"/>
  <c r="F32" i="1"/>
  <c r="G33" i="1"/>
  <c r="G31" i="1"/>
  <c r="G32" i="1"/>
  <c r="J31" i="1"/>
  <c r="J32" i="1"/>
  <c r="J33" i="1"/>
  <c r="I32" i="1"/>
  <c r="I31" i="1"/>
  <c r="I33" i="1"/>
</calcChain>
</file>

<file path=xl/sharedStrings.xml><?xml version="1.0" encoding="utf-8"?>
<sst xmlns="http://schemas.openxmlformats.org/spreadsheetml/2006/main" count="23" uniqueCount="23">
  <si>
    <t>二零一九年 香港國際馬匹拍賣會（七月）</t>
  </si>
  <si>
    <t>THE HONG KONG INTERNATIONAL SALE 2019 (JULY)</t>
  </si>
  <si>
    <t>ON FRIDAY, 5 JULY 2019, AT PARADE RING, SHA TIN RACECOURSE</t>
  </si>
  <si>
    <t>AUCTIONEER: JOHN O'KELLY OF TATTERSALLS LIMITED</t>
  </si>
  <si>
    <t>LOT</t>
  </si>
  <si>
    <t>COLOUR / SEX (Country Foaled)</t>
    <phoneticPr fontId="10" type="noConversion"/>
  </si>
  <si>
    <t xml:space="preserve"> SIRE / DAM (Sire of Dam)</t>
    <phoneticPr fontId="10" type="noConversion"/>
  </si>
  <si>
    <t>PURCHASER</t>
  </si>
  <si>
    <t>HKD</t>
  </si>
  <si>
    <t>USD</t>
  </si>
  <si>
    <t>AUD</t>
  </si>
  <si>
    <t>GBP</t>
  </si>
  <si>
    <t>NZD</t>
  </si>
  <si>
    <t>EUR</t>
    <phoneticPr fontId="10" type="noConversion"/>
  </si>
  <si>
    <t>2019(Jul) TOTAL(20 lots):</t>
  </si>
  <si>
    <t>2019(Jul) AVERAGE(20 lots):</t>
  </si>
  <si>
    <t>2019(Jul) MEDIAN(20 lots):</t>
  </si>
  <si>
    <t>2018(Jun) TOTAL(14 lots):</t>
  </si>
  <si>
    <t>2018(Jun) AVERAGE(14 lots):</t>
  </si>
  <si>
    <t>2018(Jun) MEDIAN(14 lots):</t>
  </si>
  <si>
    <t>*=For Reference Only</t>
    <phoneticPr fontId="10" type="noConversion"/>
  </si>
  <si>
    <t>Exchange Rate : =HK$</t>
    <phoneticPr fontId="10" type="noConversion"/>
  </si>
  <si>
    <t>Date : 5 July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</si>
</sst>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00"/>
  </numFmts>
  <fonts count="19" x14ac:knownFonts="1"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26"/>
      <name val="新細明體"/>
      <family val="1"/>
      <charset val="136"/>
    </font>
    <font>
      <b/>
      <u/>
      <sz val="26"/>
      <name val="Times New Roman"/>
      <family val="1"/>
    </font>
    <font>
      <b/>
      <u/>
      <sz val="16"/>
      <name val="Times New Roman"/>
      <family val="1"/>
    </font>
    <font>
      <b/>
      <i/>
      <u/>
      <sz val="18"/>
      <name val="Times New Roman"/>
      <family val="1"/>
    </font>
    <font>
      <sz val="18"/>
      <name val="Times New Roman"/>
      <family val="1"/>
    </font>
    <font>
      <b/>
      <sz val="26"/>
      <name val="Times New Roman"/>
      <family val="1"/>
    </font>
    <font>
      <b/>
      <sz val="20"/>
      <name val="Times New Roman"/>
      <family val="1"/>
    </font>
    <font>
      <b/>
      <sz val="22"/>
      <name val="Times New Roman"/>
      <family val="1"/>
    </font>
    <font>
      <b/>
      <i/>
      <sz val="26"/>
      <name val="Times New Roman"/>
      <family val="1"/>
    </font>
    <font>
      <sz val="26"/>
      <name val="Times New Roman"/>
      <family val="1"/>
    </font>
    <font>
      <sz val="20"/>
      <name val="Times New Roman"/>
      <family val="1"/>
    </font>
    <font>
      <i/>
      <sz val="10"/>
      <name val="Times New Roman"/>
      <family val="1"/>
    </font>
    <font>
      <b/>
      <i/>
      <sz val="22"/>
      <name val="Times New Roman"/>
      <family val="1"/>
    </font>
    <font>
      <i/>
      <sz val="20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Fill="1"/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vertical="center"/>
    </xf>
    <xf numFmtId="0" fontId="10" fillId="2" borderId="2" xfId="0" applyFont="1" applyFill="1" applyBorder="1" applyAlignment="1">
      <alignment vertical="center"/>
    </xf>
    <xf numFmtId="3" fontId="11" fillId="2" borderId="3" xfId="0" applyNumberFormat="1" applyFont="1" applyFill="1" applyBorder="1" applyAlignment="1">
      <alignment vertical="center"/>
    </xf>
    <xf numFmtId="3" fontId="12" fillId="2" borderId="4" xfId="0" applyNumberFormat="1" applyFont="1" applyFill="1" applyBorder="1" applyAlignment="1">
      <alignment vertical="center"/>
    </xf>
    <xf numFmtId="3" fontId="12" fillId="2" borderId="2" xfId="0" applyNumberFormat="1" applyFont="1" applyFill="1" applyBorder="1" applyAlignment="1">
      <alignment vertical="center"/>
    </xf>
    <xf numFmtId="3" fontId="12" fillId="2" borderId="5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8" fillId="2" borderId="6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vertical="center"/>
    </xf>
    <xf numFmtId="0" fontId="10" fillId="2" borderId="10" xfId="0" applyFont="1" applyFill="1" applyBorder="1" applyAlignment="1">
      <alignment vertical="center"/>
    </xf>
    <xf numFmtId="3" fontId="11" fillId="2" borderId="11" xfId="0" applyNumberFormat="1" applyFont="1" applyFill="1" applyBorder="1" applyAlignment="1">
      <alignment vertical="center"/>
    </xf>
    <xf numFmtId="3" fontId="12" fillId="2" borderId="12" xfId="0" applyNumberFormat="1" applyFont="1" applyFill="1" applyBorder="1" applyAlignment="1">
      <alignment vertical="center"/>
    </xf>
    <xf numFmtId="3" fontId="12" fillId="2" borderId="10" xfId="0" applyNumberFormat="1" applyFont="1" applyFill="1" applyBorder="1" applyAlignment="1">
      <alignment vertical="center"/>
    </xf>
    <xf numFmtId="3" fontId="12" fillId="2" borderId="13" xfId="0" applyNumberFormat="1" applyFont="1" applyFill="1" applyBorder="1" applyAlignment="1">
      <alignment vertical="center"/>
    </xf>
    <xf numFmtId="0" fontId="8" fillId="2" borderId="14" xfId="0" applyFont="1" applyFill="1" applyBorder="1" applyAlignment="1">
      <alignment horizontal="center" vertical="center"/>
    </xf>
    <xf numFmtId="0" fontId="2" fillId="0" borderId="15" xfId="0" applyFont="1" applyFill="1" applyBorder="1"/>
    <xf numFmtId="3" fontId="13" fillId="0" borderId="15" xfId="0" applyNumberFormat="1" applyFont="1" applyFill="1" applyBorder="1"/>
    <xf numFmtId="3" fontId="2" fillId="0" borderId="15" xfId="0" applyNumberFormat="1" applyFont="1" applyFill="1" applyBorder="1"/>
    <xf numFmtId="0" fontId="14" fillId="0" borderId="0" xfId="0" applyFont="1" applyFill="1"/>
    <xf numFmtId="0" fontId="14" fillId="0" borderId="0" xfId="0" applyFont="1" applyFill="1" applyAlignment="1">
      <alignment horizontal="right"/>
    </xf>
    <xf numFmtId="0" fontId="15" fillId="3" borderId="0" xfId="0" applyFont="1" applyFill="1" applyAlignment="1">
      <alignment horizontal="right"/>
    </xf>
    <xf numFmtId="3" fontId="8" fillId="0" borderId="0" xfId="0" applyNumberFormat="1" applyFont="1" applyFill="1"/>
    <xf numFmtId="0" fontId="2" fillId="3" borderId="0" xfId="0" applyFont="1" applyFill="1"/>
    <xf numFmtId="3" fontId="13" fillId="0" borderId="0" xfId="0" applyNumberFormat="1" applyFont="1" applyFill="1"/>
    <xf numFmtId="0" fontId="16" fillId="3" borderId="0" xfId="0" quotePrefix="1" applyFont="1" applyFill="1" applyAlignment="1">
      <alignment horizontal="right"/>
    </xf>
    <xf numFmtId="3" fontId="13" fillId="0" borderId="0" xfId="0" applyNumberFormat="1" applyFont="1" applyFill="1" applyBorder="1"/>
    <xf numFmtId="164" fontId="13" fillId="0" borderId="0" xfId="1" applyNumberFormat="1" applyFont="1" applyFill="1" applyAlignment="1">
      <alignment horizontal="right"/>
    </xf>
    <xf numFmtId="0" fontId="17" fillId="0" borderId="0" xfId="0" quotePrefix="1" applyFont="1" applyFill="1"/>
    <xf numFmtId="0" fontId="13" fillId="0" borderId="0" xfId="0" applyFont="1" applyFill="1"/>
    <xf numFmtId="0" fontId="16" fillId="0" borderId="0" xfId="0" applyFont="1" applyFill="1" applyAlignment="1">
      <alignment horizontal="right"/>
    </xf>
    <xf numFmtId="165" fontId="13" fillId="0" borderId="0" xfId="0" applyNumberFormat="1" applyFont="1" applyFill="1"/>
    <xf numFmtId="0" fontId="18" fillId="3" borderId="0" xfId="0" applyFont="1" applyFill="1" applyAlignment="1">
      <alignment horizontal="left"/>
    </xf>
    <xf numFmtId="3" fontId="2" fillId="0" borderId="0" xfId="0" applyNumberFormat="1" applyFont="1" applyFill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9" fillId="1" borderId="7" xfId="0" applyFont="1" applyFill="1" applyBorder="1" applyAlignment="1">
      <alignment horizontal="center" vertical="center"/>
    </xf>
    <xf numFmtId="0" fontId="9" fillId="1" borderId="8" xfId="0" applyFont="1" applyFill="1" applyBorder="1" applyAlignment="1">
      <alignment horizontal="center" vertical="center"/>
    </xf>
    <xf numFmtId="0" fontId="9" fillId="1" borderId="9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0</xdr:row>
          <xdr:rowOff>38100</xdr:rowOff>
        </xdr:from>
        <xdr:to>
          <xdr:col>1</xdr:col>
          <xdr:colOff>3409950</xdr:colOff>
          <xdr:row>4</xdr:row>
          <xdr:rowOff>76200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mwpau/AppData/Local/Microsoft/Windows/Temporary%20Internet%20Files/Content.Outlook/9W8PW9TA/HKIS%202019%20(July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-To-PA"/>
      <sheetName val="sales-98-chinese-NO"/>
      <sheetName val="Set-Up "/>
      <sheetName val="Set-Up-To-Security"/>
      <sheetName val="profit-loss-cost w.o. purchase"/>
      <sheetName val="summary2019"/>
      <sheetName val="Color"/>
      <sheetName val="lot-1"/>
      <sheetName val="lot-2"/>
      <sheetName val="lot-3"/>
      <sheetName val="lot-4"/>
      <sheetName val="lot-5 "/>
      <sheetName val="lot-6 "/>
      <sheetName val="lot-7"/>
      <sheetName val="lot-8"/>
      <sheetName val="lot-9"/>
      <sheetName val="lot-10 "/>
      <sheetName val="lot-11"/>
      <sheetName val="lot-12 "/>
      <sheetName val="lot-13"/>
      <sheetName val="lot-14"/>
      <sheetName val="lot-15"/>
      <sheetName val="lot-16"/>
      <sheetName val="lot-17"/>
      <sheetName val="lot-18"/>
      <sheetName val="lot-19"/>
      <sheetName val="lot-20"/>
      <sheetName val="lot-21"/>
      <sheetName val="lot-22"/>
      <sheetName val="lot-23"/>
      <sheetName val="lot-24"/>
      <sheetName val="lot-25"/>
      <sheetName val="lot-26"/>
      <sheetName val="lot-27"/>
      <sheetName val="lot-28"/>
      <sheetName val="lot-29"/>
      <sheetName val="lot-30"/>
      <sheetName val="lot-31"/>
      <sheetName val="lot-32 "/>
      <sheetName val="lot-33"/>
      <sheetName val="lot-34"/>
      <sheetName val="lot-35"/>
      <sheetName val="lot-36"/>
      <sheetName val="lot-37"/>
      <sheetName val="lot-38"/>
      <sheetName val="lot-39"/>
      <sheetName val="lot-40"/>
      <sheetName val="lot-41"/>
      <sheetName val="lot-42"/>
      <sheetName val="lot-43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>
        <row r="2">
          <cell r="A2" t="str">
            <v>二零一九年 香港國際馬匹拍賣會（七月）</v>
          </cell>
        </row>
      </sheetData>
      <sheetData sheetId="2"/>
      <sheetData sheetId="3"/>
      <sheetData sheetId="4"/>
      <sheetData sheetId="5">
        <row r="5">
          <cell r="B5" t="str">
            <v>Chestnut Gelding  (FR)</v>
          </cell>
          <cell r="C5" t="str">
            <v>Rio De La Plata - Tevara ( by Compton Place )</v>
          </cell>
          <cell r="D5" t="str">
            <v>KIANG PING FAI, ALAN</v>
          </cell>
          <cell r="G5">
            <v>1100000</v>
          </cell>
        </row>
        <row r="6">
          <cell r="B6" t="str">
            <v>Brown Gelding  (NZ)</v>
          </cell>
          <cell r="C6" t="str">
            <v>Darci Brahma - Myback ( by Dubawi )</v>
          </cell>
          <cell r="D6" t="str">
            <v>TAM LAP TAK, DEREK</v>
          </cell>
          <cell r="G6">
            <v>3500000</v>
          </cell>
        </row>
        <row r="7">
          <cell r="B7" t="str">
            <v>Bay Gelding (GB)</v>
          </cell>
          <cell r="C7" t="str">
            <v>Holy Roman Emperor - Musical Rain ( by Val Royal )</v>
          </cell>
          <cell r="D7" t="str">
            <v>LEUNG SHEK KONG</v>
          </cell>
          <cell r="G7">
            <v>2300000</v>
          </cell>
        </row>
        <row r="8">
          <cell r="B8" t="str">
            <v>Bay Gelding (IRE)</v>
          </cell>
          <cell r="C8" t="str">
            <v>Dark Angel - Snowfields ( by Raven's Pass )</v>
          </cell>
          <cell r="D8" t="str">
            <v>YING KEE CLUB SYNDICATE</v>
          </cell>
          <cell r="G8">
            <v>2700000</v>
          </cell>
        </row>
        <row r="9">
          <cell r="B9" t="str">
            <v>Bay / Brown Gelding (AUS)</v>
          </cell>
          <cell r="C9" t="str">
            <v>Choisir - Blue Ribbon ( by Royal Academy )</v>
          </cell>
          <cell r="D9" t="str">
            <v>NGAI CHUN HUNG</v>
          </cell>
          <cell r="G9">
            <v>3000000</v>
          </cell>
        </row>
        <row r="10">
          <cell r="B10" t="str">
            <v>Dark Bay Gelding (FR)</v>
          </cell>
          <cell r="C10" t="str">
            <v>Dabirsim - Salzburg ( by Zamindar )</v>
          </cell>
          <cell r="D10" t="str">
            <v>RAMCHANDANI PARDEEP KUMAR</v>
          </cell>
          <cell r="G10">
            <v>2500000</v>
          </cell>
        </row>
        <row r="11">
          <cell r="B11" t="str">
            <v>Chestnut Gelding  (AUS)</v>
          </cell>
          <cell r="C11" t="str">
            <v>Eurozone - Red Rhonda ( by General Nediym )</v>
          </cell>
          <cell r="D11" t="str">
            <v>FONG FU YUEN, JOE</v>
          </cell>
          <cell r="G11">
            <v>2700000</v>
          </cell>
        </row>
        <row r="12">
          <cell r="B12" t="str">
            <v>Brown Gelding  (IRE)</v>
          </cell>
          <cell r="C12" t="str">
            <v>Slade Power - Keepers Hill ( by Danehill)</v>
          </cell>
          <cell r="D12" t="str">
            <v>CHEUNG MING MAN</v>
          </cell>
          <cell r="G12">
            <v>1600000</v>
          </cell>
        </row>
        <row r="13">
          <cell r="B13" t="str">
            <v>Chestnut Gelding  (AUS)</v>
          </cell>
          <cell r="C13" t="str">
            <v>Sepoy - Ancient Song ( by Canny Lad )</v>
          </cell>
          <cell r="D13" t="str">
            <v>LUK HIN FAI, THOMAS</v>
          </cell>
          <cell r="G13">
            <v>2000000</v>
          </cell>
        </row>
        <row r="14">
          <cell r="B14" t="str">
            <v>Bay Gelding (IRE)</v>
          </cell>
          <cell r="C14" t="str">
            <v>Requinto - Maraglen ( by Rock Of Gibraltar )</v>
          </cell>
          <cell r="D14" t="str">
            <v>MOK YUEN BILL, BILL</v>
          </cell>
          <cell r="G14">
            <v>1700000</v>
          </cell>
        </row>
        <row r="15">
          <cell r="B15" t="str">
            <v>Chestnut Gelding  (AUS)</v>
          </cell>
          <cell r="C15" t="str">
            <v>Testa Rossa - Song Shan ( by Al Maher )</v>
          </cell>
          <cell r="D15" t="str">
            <v>LAU SIK SUEN, KELVIN</v>
          </cell>
          <cell r="G15">
            <v>2200000</v>
          </cell>
        </row>
        <row r="16">
          <cell r="B16" t="str">
            <v>Bay Gelding (IRE)</v>
          </cell>
          <cell r="C16" t="str">
            <v>Camacho - Viva Diva ( by Hurricane Run )</v>
          </cell>
          <cell r="D16" t="str">
            <v>WONG WA HONG</v>
          </cell>
          <cell r="G16">
            <v>1100000</v>
          </cell>
        </row>
        <row r="17">
          <cell r="B17" t="str">
            <v>Chestnut Gelding (GB)</v>
          </cell>
          <cell r="C17" t="str">
            <v>Olympic Glory - Anandara ( by Dylan Thomas)</v>
          </cell>
          <cell r="G17">
            <v>2000000</v>
          </cell>
        </row>
        <row r="18">
          <cell r="B18" t="str">
            <v>Withdrawn</v>
          </cell>
        </row>
        <row r="19">
          <cell r="B19" t="str">
            <v>Bay Gelding (FR)</v>
          </cell>
          <cell r="C19" t="str">
            <v>Le Havre - Mon Choix ( by Choisir )</v>
          </cell>
          <cell r="D19" t="str">
            <v>TING CHI HO, DAVID</v>
          </cell>
          <cell r="G19">
            <v>2000000</v>
          </cell>
        </row>
        <row r="20">
          <cell r="B20" t="str">
            <v>Bay Gelding (IRE)</v>
          </cell>
          <cell r="C20" t="str">
            <v>Kodiac - Mine Inning ( by Mining )</v>
          </cell>
          <cell r="D20" t="str">
            <v>CHEN, JOHNSON</v>
          </cell>
          <cell r="G20">
            <v>4800000</v>
          </cell>
        </row>
        <row r="21">
          <cell r="B21" t="str">
            <v>Bay Gelding (FR)</v>
          </cell>
          <cell r="C21" t="str">
            <v>Frankel - Noelani ( by Indian Ridge )</v>
          </cell>
          <cell r="D21" t="str">
            <v>TO WAI KEUNG, VINCENT</v>
          </cell>
          <cell r="G21">
            <v>4500000</v>
          </cell>
        </row>
        <row r="22">
          <cell r="B22" t="str">
            <v>Chestnut Gelding (IRE)</v>
          </cell>
          <cell r="C22" t="str">
            <v>Footstepsinthesand - Mimisel ( by Selkirk )</v>
          </cell>
          <cell r="D22" t="str">
            <v>TANG, VIVIAN</v>
          </cell>
          <cell r="G22">
            <v>1400000</v>
          </cell>
        </row>
        <row r="23">
          <cell r="B23" t="str">
            <v>Withdrawn</v>
          </cell>
        </row>
        <row r="24">
          <cell r="B24" t="str">
            <v>Bay Gelding (GB)</v>
          </cell>
          <cell r="C24" t="str">
            <v>Dark Angel - Handana ( by Desert Style )</v>
          </cell>
          <cell r="D24" t="str">
            <v>BEAUTY FAMILY SYNDICATE</v>
          </cell>
          <cell r="G24">
            <v>2700000</v>
          </cell>
        </row>
        <row r="25">
          <cell r="B25" t="str">
            <v>Bay Gelding (AUS)</v>
          </cell>
          <cell r="C25" t="str">
            <v>Zoffany - Tandy ( by Thunder Gulch )</v>
          </cell>
          <cell r="D25" t="str">
            <v>YEUNG WAI KEUNG</v>
          </cell>
          <cell r="G25">
            <v>2700000</v>
          </cell>
        </row>
        <row r="26">
          <cell r="B26" t="str">
            <v>Bay Gelding (GB)</v>
          </cell>
          <cell r="C26" t="str">
            <v>Exchange Rate - Margate ( by Mizzen Mast)</v>
          </cell>
          <cell r="D26" t="str">
            <v>SHI LOP TAK, ALLEN</v>
          </cell>
          <cell r="G26">
            <v>2300000</v>
          </cell>
        </row>
      </sheetData>
      <sheetData sheetId="6">
        <row r="4">
          <cell r="A4" t="str">
            <v>棗色／棕色閹馬</v>
          </cell>
        </row>
        <row r="5">
          <cell r="A5" t="str">
            <v>棗色閹馬</v>
          </cell>
        </row>
        <row r="6">
          <cell r="A6" t="str">
            <v>棕色閹馬</v>
          </cell>
        </row>
        <row r="7">
          <cell r="A7" t="str">
            <v>灰色閹馬</v>
          </cell>
        </row>
        <row r="8">
          <cell r="A8" t="str">
            <v>栗色閹馬</v>
          </cell>
        </row>
        <row r="9">
          <cell r="A9" t="str">
            <v>栗色雄馬</v>
          </cell>
        </row>
        <row r="10">
          <cell r="A10" t="str">
            <v>棗色雄馬</v>
          </cell>
        </row>
        <row r="11">
          <cell r="A11" t="str">
            <v>深棗色／棕色閹馬</v>
          </cell>
        </row>
        <row r="12">
          <cell r="A12" t="str">
            <v>深棗色／棕色雄馬</v>
          </cell>
        </row>
        <row r="13">
          <cell r="A13" t="str">
            <v>棕色雄馬</v>
          </cell>
        </row>
        <row r="14">
          <cell r="A14" t="str">
            <v>棗色／棕色雄馬</v>
          </cell>
        </row>
        <row r="15">
          <cell r="A15" t="str">
            <v>棗色／灰色閹馬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7">
          <cell r="A7" t="str">
            <v>LO CHUEN HANG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3"/>
  <sheetViews>
    <sheetView tabSelected="1" topLeftCell="A7" zoomScale="40" zoomScaleNormal="40" workbookViewId="0">
      <selection activeCell="D13" sqref="D13"/>
    </sheetView>
  </sheetViews>
  <sheetFormatPr defaultRowHeight="12.75" x14ac:dyDescent="0.2"/>
  <cols>
    <col min="1" max="1" width="13.7109375" style="1" customWidth="1"/>
    <col min="2" max="2" width="65.85546875" style="1" customWidth="1"/>
    <col min="3" max="3" width="108.85546875" style="1" customWidth="1"/>
    <col min="4" max="4" width="83.7109375" style="1" customWidth="1"/>
    <col min="5" max="10" width="34.28515625" style="1" customWidth="1"/>
    <col min="11" max="11" width="9.140625" style="1"/>
    <col min="12" max="12" width="10.28515625" style="1" bestFit="1" customWidth="1"/>
    <col min="13" max="16384" width="9.140625" style="1"/>
  </cols>
  <sheetData>
    <row r="1" spans="1:10" ht="26.25" customHeight="1" x14ac:dyDescent="0.2"/>
    <row r="2" spans="1:10" ht="32.25" customHeight="1" x14ac:dyDescent="0.55000000000000004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</row>
    <row r="3" spans="1:10" ht="33" x14ac:dyDescent="0.45">
      <c r="A3" s="41" t="s">
        <v>1</v>
      </c>
      <c r="B3" s="41"/>
      <c r="C3" s="41"/>
      <c r="D3" s="41"/>
      <c r="E3" s="41"/>
      <c r="F3" s="41"/>
      <c r="G3" s="41"/>
      <c r="H3" s="41"/>
      <c r="I3" s="41"/>
      <c r="J3" s="41"/>
    </row>
    <row r="4" spans="1:10" ht="20.25" x14ac:dyDescent="0.3">
      <c r="A4" s="42" t="s">
        <v>2</v>
      </c>
      <c r="B4" s="42"/>
      <c r="C4" s="42"/>
      <c r="D4" s="42"/>
      <c r="E4" s="42"/>
      <c r="F4" s="42"/>
      <c r="G4" s="42"/>
      <c r="H4" s="42"/>
      <c r="I4" s="42"/>
      <c r="J4" s="42"/>
    </row>
    <row r="5" spans="1:10" ht="20.25" x14ac:dyDescent="0.3">
      <c r="A5" s="42" t="s">
        <v>3</v>
      </c>
      <c r="B5" s="42"/>
      <c r="C5" s="42"/>
      <c r="D5" s="42"/>
      <c r="E5" s="42"/>
      <c r="F5" s="42"/>
      <c r="G5" s="42"/>
      <c r="H5" s="42"/>
      <c r="I5" s="42"/>
      <c r="J5" s="42"/>
    </row>
    <row r="6" spans="1:10" ht="27" customHeight="1" x14ac:dyDescent="0.2"/>
    <row r="7" spans="1:10" s="3" customFormat="1" ht="33.75" customHeight="1" thickBot="1" x14ac:dyDescent="0.25">
      <c r="A7" s="2" t="s">
        <v>4</v>
      </c>
      <c r="B7" s="2" t="s">
        <v>5</v>
      </c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2" t="s">
        <v>11</v>
      </c>
      <c r="I7" s="2" t="s">
        <v>12</v>
      </c>
      <c r="J7" s="2" t="s">
        <v>13</v>
      </c>
    </row>
    <row r="8" spans="1:10" s="12" customFormat="1" ht="42.75" customHeight="1" thickBot="1" x14ac:dyDescent="0.25">
      <c r="A8" s="4">
        <v>1</v>
      </c>
      <c r="B8" s="5" t="str">
        <f>[1]summary2019!B5</f>
        <v>Chestnut Gelding  (FR)</v>
      </c>
      <c r="C8" s="6" t="str">
        <f>[1]summary2019!C5</f>
        <v>Rio De La Plata - Tevara ( by Compton Place )</v>
      </c>
      <c r="D8" s="7" t="str">
        <f>[1]summary2019!D5</f>
        <v>KIANG PING FAI, ALAN</v>
      </c>
      <c r="E8" s="8">
        <f>[1]summary2019!G5</f>
        <v>1100000</v>
      </c>
      <c r="F8" s="9">
        <f t="shared" ref="F8:F29" si="0">E8/$F$39</f>
        <v>141170.43121149897</v>
      </c>
      <c r="G8" s="10">
        <f t="shared" ref="G8:G29" si="1">E8/$G$39</f>
        <v>200949.94519546948</v>
      </c>
      <c r="H8" s="10">
        <f t="shared" ref="H8:H29" si="2">E8/$H$39</f>
        <v>112267.80975709329</v>
      </c>
      <c r="I8" s="10">
        <f t="shared" ref="I8:I29" si="3">E8/$I$39</f>
        <v>211254.08104474747</v>
      </c>
      <c r="J8" s="11">
        <f t="shared" ref="J8:J29" si="4">E8/$J$39</f>
        <v>125170.68730086481</v>
      </c>
    </row>
    <row r="9" spans="1:10" s="12" customFormat="1" ht="42.75" customHeight="1" thickBot="1" x14ac:dyDescent="0.25">
      <c r="A9" s="13">
        <v>2</v>
      </c>
      <c r="B9" s="5" t="str">
        <f>[1]summary2019!B6</f>
        <v>Brown Gelding  (NZ)</v>
      </c>
      <c r="C9" s="6" t="str">
        <f>[1]summary2019!C6</f>
        <v>Darci Brahma - Myback ( by Dubawi )</v>
      </c>
      <c r="D9" s="7" t="str">
        <f>[1]summary2019!D6</f>
        <v>TAM LAP TAK, DEREK</v>
      </c>
      <c r="E9" s="8">
        <f>[1]summary2019!G6</f>
        <v>3500000</v>
      </c>
      <c r="F9" s="9">
        <f t="shared" si="0"/>
        <v>449178.64476386039</v>
      </c>
      <c r="G9" s="10">
        <f t="shared" si="1"/>
        <v>639386.18925831199</v>
      </c>
      <c r="H9" s="10">
        <f t="shared" si="2"/>
        <v>357215.75831802411</v>
      </c>
      <c r="I9" s="10">
        <f t="shared" si="3"/>
        <v>672172.07605146919</v>
      </c>
      <c r="J9" s="11">
        <f t="shared" si="4"/>
        <v>398270.36868456984</v>
      </c>
    </row>
    <row r="10" spans="1:10" s="12" customFormat="1" ht="42.75" customHeight="1" thickBot="1" x14ac:dyDescent="0.25">
      <c r="A10" s="13">
        <v>3</v>
      </c>
      <c r="B10" s="5" t="str">
        <f>[1]summary2019!B7</f>
        <v>Bay Gelding (GB)</v>
      </c>
      <c r="C10" s="6" t="str">
        <f>[1]summary2019!C7</f>
        <v>Holy Roman Emperor - Musical Rain ( by Val Royal )</v>
      </c>
      <c r="D10" s="7" t="str">
        <f>[1]summary2019!D7</f>
        <v>LEUNG SHEK KONG</v>
      </c>
      <c r="E10" s="8">
        <f>[1]summary2019!G7</f>
        <v>2300000</v>
      </c>
      <c r="F10" s="9">
        <f t="shared" si="0"/>
        <v>295174.53798767965</v>
      </c>
      <c r="G10" s="10">
        <f t="shared" si="1"/>
        <v>420168.06722689077</v>
      </c>
      <c r="H10" s="10">
        <f t="shared" si="2"/>
        <v>234741.78403755868</v>
      </c>
      <c r="I10" s="10">
        <f t="shared" si="3"/>
        <v>441713.07854810834</v>
      </c>
      <c r="J10" s="11">
        <f t="shared" si="4"/>
        <v>261720.52799271734</v>
      </c>
    </row>
    <row r="11" spans="1:10" s="12" customFormat="1" ht="42.75" customHeight="1" thickBot="1" x14ac:dyDescent="0.25">
      <c r="A11" s="13">
        <v>4</v>
      </c>
      <c r="B11" s="5" t="str">
        <f>[1]summary2019!B8</f>
        <v>Bay Gelding (IRE)</v>
      </c>
      <c r="C11" s="6" t="str">
        <f>[1]summary2019!C8</f>
        <v>Dark Angel - Snowfields ( by Raven's Pass )</v>
      </c>
      <c r="D11" s="7" t="str">
        <f>[1]summary2019!D8</f>
        <v>YING KEE CLUB SYNDICATE</v>
      </c>
      <c r="E11" s="8">
        <f>[1]summary2019!G8</f>
        <v>2700000</v>
      </c>
      <c r="F11" s="9">
        <f t="shared" si="0"/>
        <v>346509.24024640658</v>
      </c>
      <c r="G11" s="10">
        <f t="shared" si="1"/>
        <v>493240.7745706978</v>
      </c>
      <c r="H11" s="10">
        <f t="shared" si="2"/>
        <v>275566.44213104714</v>
      </c>
      <c r="I11" s="10">
        <f t="shared" si="3"/>
        <v>518532.74438256194</v>
      </c>
      <c r="J11" s="11">
        <f t="shared" si="4"/>
        <v>307237.14155666815</v>
      </c>
    </row>
    <row r="12" spans="1:10" s="12" customFormat="1" ht="42.75" customHeight="1" thickBot="1" x14ac:dyDescent="0.25">
      <c r="A12" s="13">
        <v>5</v>
      </c>
      <c r="B12" s="5" t="str">
        <f>[1]summary2019!B9</f>
        <v>Bay / Brown Gelding (AUS)</v>
      </c>
      <c r="C12" s="6" t="str">
        <f>[1]summary2019!C9</f>
        <v>Choisir - Blue Ribbon ( by Royal Academy )</v>
      </c>
      <c r="D12" s="7" t="str">
        <f>[1]summary2019!D9</f>
        <v>NGAI CHUN HUNG</v>
      </c>
      <c r="E12" s="8">
        <f>[1]summary2019!G9</f>
        <v>3000000</v>
      </c>
      <c r="F12" s="9">
        <f t="shared" si="0"/>
        <v>385010.26694045175</v>
      </c>
      <c r="G12" s="10">
        <f t="shared" si="1"/>
        <v>548045.30507855315</v>
      </c>
      <c r="H12" s="10">
        <f t="shared" si="2"/>
        <v>306184.93570116349</v>
      </c>
      <c r="I12" s="10">
        <f t="shared" si="3"/>
        <v>576147.49375840218</v>
      </c>
      <c r="J12" s="11">
        <f t="shared" si="4"/>
        <v>341374.60172963131</v>
      </c>
    </row>
    <row r="13" spans="1:10" s="12" customFormat="1" ht="42.75" customHeight="1" thickBot="1" x14ac:dyDescent="0.25">
      <c r="A13" s="13">
        <v>6</v>
      </c>
      <c r="B13" s="5" t="str">
        <f>[1]summary2019!B10</f>
        <v>Dark Bay Gelding (FR)</v>
      </c>
      <c r="C13" s="6" t="str">
        <f>[1]summary2019!C10</f>
        <v>Dabirsim - Salzburg ( by Zamindar )</v>
      </c>
      <c r="D13" s="7" t="str">
        <f>[1]summary2019!D10</f>
        <v>RAMCHANDANI PARDEEP KUMAR</v>
      </c>
      <c r="E13" s="8">
        <f>[1]summary2019!G10</f>
        <v>2500000</v>
      </c>
      <c r="F13" s="9">
        <f t="shared" si="0"/>
        <v>320841.88911704312</v>
      </c>
      <c r="G13" s="10">
        <f t="shared" si="1"/>
        <v>456704.42089879425</v>
      </c>
      <c r="H13" s="10">
        <f t="shared" si="2"/>
        <v>255154.11308430292</v>
      </c>
      <c r="I13" s="10">
        <f t="shared" si="3"/>
        <v>480122.91146533511</v>
      </c>
      <c r="J13" s="11">
        <f t="shared" si="4"/>
        <v>284478.83477469278</v>
      </c>
    </row>
    <row r="14" spans="1:10" s="12" customFormat="1" ht="42.75" customHeight="1" thickBot="1" x14ac:dyDescent="0.25">
      <c r="A14" s="13">
        <v>7</v>
      </c>
      <c r="B14" s="5" t="str">
        <f>[1]summary2019!B11</f>
        <v>Chestnut Gelding  (AUS)</v>
      </c>
      <c r="C14" s="6" t="str">
        <f>[1]summary2019!C11</f>
        <v>Eurozone - Red Rhonda ( by General Nediym )</v>
      </c>
      <c r="D14" s="7" t="str">
        <f>[1]summary2019!D11</f>
        <v>FONG FU YUEN, JOE</v>
      </c>
      <c r="E14" s="8">
        <f>[1]summary2019!G11</f>
        <v>2700000</v>
      </c>
      <c r="F14" s="9">
        <f t="shared" si="0"/>
        <v>346509.24024640658</v>
      </c>
      <c r="G14" s="10">
        <f t="shared" si="1"/>
        <v>493240.7745706978</v>
      </c>
      <c r="H14" s="10">
        <f t="shared" si="2"/>
        <v>275566.44213104714</v>
      </c>
      <c r="I14" s="10">
        <f t="shared" si="3"/>
        <v>518532.74438256194</v>
      </c>
      <c r="J14" s="11">
        <f t="shared" si="4"/>
        <v>307237.14155666815</v>
      </c>
    </row>
    <row r="15" spans="1:10" s="12" customFormat="1" ht="42.75" customHeight="1" thickBot="1" x14ac:dyDescent="0.25">
      <c r="A15" s="13">
        <v>8</v>
      </c>
      <c r="B15" s="5" t="str">
        <f>[1]summary2019!B12</f>
        <v>Brown Gelding  (IRE)</v>
      </c>
      <c r="C15" s="6" t="str">
        <f>[1]summary2019!C12</f>
        <v>Slade Power - Keepers Hill ( by Danehill)</v>
      </c>
      <c r="D15" s="7" t="str">
        <f>[1]summary2019!D12</f>
        <v>CHEUNG MING MAN</v>
      </c>
      <c r="E15" s="8">
        <f>[1]summary2019!G12</f>
        <v>1600000</v>
      </c>
      <c r="F15" s="9">
        <f t="shared" si="0"/>
        <v>205338.80903490761</v>
      </c>
      <c r="G15" s="10">
        <f t="shared" si="1"/>
        <v>292290.82937522832</v>
      </c>
      <c r="H15" s="10">
        <f t="shared" si="2"/>
        <v>163298.63237395388</v>
      </c>
      <c r="I15" s="10">
        <f t="shared" si="3"/>
        <v>307278.66333781451</v>
      </c>
      <c r="J15" s="11">
        <f t="shared" si="4"/>
        <v>182066.45425580337</v>
      </c>
    </row>
    <row r="16" spans="1:10" s="12" customFormat="1" ht="42.75" customHeight="1" thickBot="1" x14ac:dyDescent="0.25">
      <c r="A16" s="13">
        <v>9</v>
      </c>
      <c r="B16" s="5" t="str">
        <f>[1]summary2019!B13</f>
        <v>Chestnut Gelding  (AUS)</v>
      </c>
      <c r="C16" s="6" t="str">
        <f>[1]summary2019!C13</f>
        <v>Sepoy - Ancient Song ( by Canny Lad )</v>
      </c>
      <c r="D16" s="7" t="str">
        <f>[1]summary2019!D13</f>
        <v>LUK HIN FAI, THOMAS</v>
      </c>
      <c r="E16" s="8">
        <f>[1]summary2019!G13</f>
        <v>2000000</v>
      </c>
      <c r="F16" s="9">
        <f t="shared" si="0"/>
        <v>256673.51129363451</v>
      </c>
      <c r="G16" s="10">
        <f t="shared" si="1"/>
        <v>365363.53671903542</v>
      </c>
      <c r="H16" s="10">
        <f t="shared" si="2"/>
        <v>204123.29046744233</v>
      </c>
      <c r="I16" s="10">
        <f t="shared" si="3"/>
        <v>384098.3291722681</v>
      </c>
      <c r="J16" s="11">
        <f t="shared" si="4"/>
        <v>227583.06781975421</v>
      </c>
    </row>
    <row r="17" spans="1:10" s="12" customFormat="1" ht="42.75" customHeight="1" thickBot="1" x14ac:dyDescent="0.25">
      <c r="A17" s="13">
        <v>10</v>
      </c>
      <c r="B17" s="5" t="str">
        <f>[1]summary2019!B14</f>
        <v>Bay Gelding (IRE)</v>
      </c>
      <c r="C17" s="6" t="str">
        <f>[1]summary2019!C14</f>
        <v>Requinto - Maraglen ( by Rock Of Gibraltar )</v>
      </c>
      <c r="D17" s="7" t="str">
        <f>[1]summary2019!D14</f>
        <v>MOK YUEN BILL, BILL</v>
      </c>
      <c r="E17" s="8">
        <f>[1]summary2019!G14</f>
        <v>1700000</v>
      </c>
      <c r="F17" s="9">
        <f t="shared" si="0"/>
        <v>218172.48459958934</v>
      </c>
      <c r="G17" s="10">
        <f t="shared" si="1"/>
        <v>310559.00621118012</v>
      </c>
      <c r="H17" s="10">
        <f t="shared" si="2"/>
        <v>173504.79689732598</v>
      </c>
      <c r="I17" s="10">
        <f t="shared" si="3"/>
        <v>326483.57979642792</v>
      </c>
      <c r="J17" s="11">
        <f t="shared" si="4"/>
        <v>193445.60764679106</v>
      </c>
    </row>
    <row r="18" spans="1:10" s="12" customFormat="1" ht="42.75" customHeight="1" thickBot="1" x14ac:dyDescent="0.25">
      <c r="A18" s="13">
        <v>11</v>
      </c>
      <c r="B18" s="5" t="str">
        <f>[1]summary2019!B15</f>
        <v>Chestnut Gelding  (AUS)</v>
      </c>
      <c r="C18" s="6" t="str">
        <f>[1]summary2019!C15</f>
        <v>Testa Rossa - Song Shan ( by Al Maher )</v>
      </c>
      <c r="D18" s="7" t="str">
        <f>[1]summary2019!D15</f>
        <v>LAU SIK SUEN, KELVIN</v>
      </c>
      <c r="E18" s="8">
        <f>[1]summary2019!G15</f>
        <v>2200000</v>
      </c>
      <c r="F18" s="9">
        <f t="shared" si="0"/>
        <v>282340.86242299795</v>
      </c>
      <c r="G18" s="10">
        <f t="shared" si="1"/>
        <v>401899.89039093896</v>
      </c>
      <c r="H18" s="10">
        <f t="shared" si="2"/>
        <v>224535.61951418658</v>
      </c>
      <c r="I18" s="10">
        <f t="shared" si="3"/>
        <v>422508.16208949493</v>
      </c>
      <c r="J18" s="11">
        <f t="shared" si="4"/>
        <v>250341.37460172962</v>
      </c>
    </row>
    <row r="19" spans="1:10" s="12" customFormat="1" ht="42.75" customHeight="1" thickBot="1" x14ac:dyDescent="0.25">
      <c r="A19" s="13">
        <v>12</v>
      </c>
      <c r="B19" s="5" t="str">
        <f>[1]summary2019!B16</f>
        <v>Bay Gelding (IRE)</v>
      </c>
      <c r="C19" s="6" t="str">
        <f>[1]summary2019!C16</f>
        <v>Camacho - Viva Diva ( by Hurricane Run )</v>
      </c>
      <c r="D19" s="7" t="str">
        <f>[1]summary2019!D16</f>
        <v>WONG WA HONG</v>
      </c>
      <c r="E19" s="8">
        <f>[1]summary2019!G16</f>
        <v>1100000</v>
      </c>
      <c r="F19" s="9">
        <f t="shared" si="0"/>
        <v>141170.43121149897</v>
      </c>
      <c r="G19" s="10">
        <f t="shared" si="1"/>
        <v>200949.94519546948</v>
      </c>
      <c r="H19" s="10">
        <f t="shared" si="2"/>
        <v>112267.80975709329</v>
      </c>
      <c r="I19" s="10">
        <f t="shared" si="3"/>
        <v>211254.08104474747</v>
      </c>
      <c r="J19" s="11">
        <f t="shared" si="4"/>
        <v>125170.68730086481</v>
      </c>
    </row>
    <row r="20" spans="1:10" s="12" customFormat="1" ht="42.75" customHeight="1" thickBot="1" x14ac:dyDescent="0.25">
      <c r="A20" s="13">
        <v>13</v>
      </c>
      <c r="B20" s="5" t="str">
        <f>[1]summary2019!B17</f>
        <v>Chestnut Gelding (GB)</v>
      </c>
      <c r="C20" s="6" t="str">
        <f>[1]summary2019!C17</f>
        <v>Olympic Glory - Anandara ( by Dylan Thomas)</v>
      </c>
      <c r="D20" s="7" t="str">
        <f>'[1]lot-13'!A7</f>
        <v>LO CHUEN HANG</v>
      </c>
      <c r="E20" s="8">
        <f>[1]summary2019!G17</f>
        <v>2000000</v>
      </c>
      <c r="F20" s="9">
        <f t="shared" si="0"/>
        <v>256673.51129363451</v>
      </c>
      <c r="G20" s="10">
        <f t="shared" si="1"/>
        <v>365363.53671903542</v>
      </c>
      <c r="H20" s="10">
        <f t="shared" si="2"/>
        <v>204123.29046744233</v>
      </c>
      <c r="I20" s="10">
        <f t="shared" si="3"/>
        <v>384098.3291722681</v>
      </c>
      <c r="J20" s="11">
        <f t="shared" si="4"/>
        <v>227583.06781975421</v>
      </c>
    </row>
    <row r="21" spans="1:10" s="12" customFormat="1" ht="42.75" customHeight="1" thickBot="1" x14ac:dyDescent="0.25">
      <c r="A21" s="13">
        <v>14</v>
      </c>
      <c r="B21" s="43" t="str">
        <f>[1]summary2019!B18</f>
        <v>Withdrawn</v>
      </c>
      <c r="C21" s="44"/>
      <c r="D21" s="44"/>
      <c r="E21" s="44"/>
      <c r="F21" s="44"/>
      <c r="G21" s="44"/>
      <c r="H21" s="44"/>
      <c r="I21" s="44"/>
      <c r="J21" s="45"/>
    </row>
    <row r="22" spans="1:10" s="12" customFormat="1" ht="42.75" customHeight="1" thickBot="1" x14ac:dyDescent="0.25">
      <c r="A22" s="13">
        <v>15</v>
      </c>
      <c r="B22" s="5" t="str">
        <f>[1]summary2019!B19</f>
        <v>Bay Gelding (FR)</v>
      </c>
      <c r="C22" s="6" t="str">
        <f>[1]summary2019!C19</f>
        <v>Le Havre - Mon Choix ( by Choisir )</v>
      </c>
      <c r="D22" s="7" t="str">
        <f>[1]summary2019!D19</f>
        <v>TING CHI HO, DAVID</v>
      </c>
      <c r="E22" s="8">
        <f>[1]summary2019!G19</f>
        <v>2000000</v>
      </c>
      <c r="F22" s="9">
        <f t="shared" si="0"/>
        <v>256673.51129363451</v>
      </c>
      <c r="G22" s="10">
        <f t="shared" si="1"/>
        <v>365363.53671903542</v>
      </c>
      <c r="H22" s="10">
        <f t="shared" si="2"/>
        <v>204123.29046744233</v>
      </c>
      <c r="I22" s="10">
        <f t="shared" si="3"/>
        <v>384098.3291722681</v>
      </c>
      <c r="J22" s="11">
        <f t="shared" si="4"/>
        <v>227583.06781975421</v>
      </c>
    </row>
    <row r="23" spans="1:10" s="12" customFormat="1" ht="42.75" customHeight="1" thickBot="1" x14ac:dyDescent="0.25">
      <c r="A23" s="13">
        <v>16</v>
      </c>
      <c r="B23" s="5" t="str">
        <f>[1]summary2019!B20</f>
        <v>Bay Gelding (IRE)</v>
      </c>
      <c r="C23" s="6" t="str">
        <f>[1]summary2019!C20</f>
        <v>Kodiac - Mine Inning ( by Mining )</v>
      </c>
      <c r="D23" s="7" t="str">
        <f>[1]summary2019!D20</f>
        <v>CHEN, JOHNSON</v>
      </c>
      <c r="E23" s="8">
        <f>[1]summary2019!G20</f>
        <v>4800000</v>
      </c>
      <c r="F23" s="9">
        <f t="shared" si="0"/>
        <v>616016.42710472282</v>
      </c>
      <c r="G23" s="10">
        <f t="shared" si="1"/>
        <v>876872.48812568502</v>
      </c>
      <c r="H23" s="10">
        <f t="shared" si="2"/>
        <v>489895.89712186158</v>
      </c>
      <c r="I23" s="10">
        <f t="shared" si="3"/>
        <v>921835.99001344352</v>
      </c>
      <c r="J23" s="11">
        <f t="shared" si="4"/>
        <v>546199.36276741012</v>
      </c>
    </row>
    <row r="24" spans="1:10" s="12" customFormat="1" ht="42.75" customHeight="1" thickBot="1" x14ac:dyDescent="0.25">
      <c r="A24" s="13">
        <v>17</v>
      </c>
      <c r="B24" s="5" t="str">
        <f>[1]summary2019!B21</f>
        <v>Bay Gelding (FR)</v>
      </c>
      <c r="C24" s="6" t="str">
        <f>[1]summary2019!C21</f>
        <v>Frankel - Noelani ( by Indian Ridge )</v>
      </c>
      <c r="D24" s="7" t="str">
        <f>[1]summary2019!D21</f>
        <v>TO WAI KEUNG, VINCENT</v>
      </c>
      <c r="E24" s="8">
        <f>[1]summary2019!G21</f>
        <v>4500000</v>
      </c>
      <c r="F24" s="9">
        <f t="shared" si="0"/>
        <v>577515.40041067766</v>
      </c>
      <c r="G24" s="10">
        <f t="shared" si="1"/>
        <v>822067.95761782967</v>
      </c>
      <c r="H24" s="10">
        <f t="shared" si="2"/>
        <v>459277.40355174523</v>
      </c>
      <c r="I24" s="10">
        <f t="shared" si="3"/>
        <v>864221.24063760322</v>
      </c>
      <c r="J24" s="11">
        <f t="shared" si="4"/>
        <v>512061.90259444696</v>
      </c>
    </row>
    <row r="25" spans="1:10" s="12" customFormat="1" ht="42.75" customHeight="1" thickBot="1" x14ac:dyDescent="0.25">
      <c r="A25" s="13">
        <v>18</v>
      </c>
      <c r="B25" s="5" t="str">
        <f>[1]summary2019!B22</f>
        <v>Chestnut Gelding (IRE)</v>
      </c>
      <c r="C25" s="6" t="str">
        <f>[1]summary2019!C22</f>
        <v>Footstepsinthesand - Mimisel ( by Selkirk )</v>
      </c>
      <c r="D25" s="7" t="str">
        <f>[1]summary2019!D22</f>
        <v>TANG, VIVIAN</v>
      </c>
      <c r="E25" s="8">
        <f>[1]summary2019!G22</f>
        <v>1400000</v>
      </c>
      <c r="F25" s="9">
        <f t="shared" si="0"/>
        <v>179671.45790554414</v>
      </c>
      <c r="G25" s="10">
        <f t="shared" si="1"/>
        <v>255754.4757033248</v>
      </c>
      <c r="H25" s="10">
        <f t="shared" si="2"/>
        <v>142886.30332720964</v>
      </c>
      <c r="I25" s="10">
        <f t="shared" si="3"/>
        <v>268868.83042058768</v>
      </c>
      <c r="J25" s="11">
        <f t="shared" si="4"/>
        <v>159308.14747382794</v>
      </c>
    </row>
    <row r="26" spans="1:10" s="12" customFormat="1" ht="42.75" customHeight="1" thickBot="1" x14ac:dyDescent="0.25">
      <c r="A26" s="13">
        <v>19</v>
      </c>
      <c r="B26" s="43" t="str">
        <f>[1]summary2019!B23</f>
        <v>Withdrawn</v>
      </c>
      <c r="C26" s="44"/>
      <c r="D26" s="44"/>
      <c r="E26" s="44"/>
      <c r="F26" s="44"/>
      <c r="G26" s="44"/>
      <c r="H26" s="44"/>
      <c r="I26" s="44"/>
      <c r="J26" s="45"/>
    </row>
    <row r="27" spans="1:10" s="12" customFormat="1" ht="42.75" customHeight="1" thickBot="1" x14ac:dyDescent="0.25">
      <c r="A27" s="13">
        <v>20</v>
      </c>
      <c r="B27" s="14" t="str">
        <f>[1]summary2019!B24</f>
        <v>Bay Gelding (GB)</v>
      </c>
      <c r="C27" s="15" t="str">
        <f>[1]summary2019!C24</f>
        <v>Dark Angel - Handana ( by Desert Style )</v>
      </c>
      <c r="D27" s="16" t="str">
        <f>[1]summary2019!D24</f>
        <v>BEAUTY FAMILY SYNDICATE</v>
      </c>
      <c r="E27" s="17">
        <f>[1]summary2019!G24</f>
        <v>2700000</v>
      </c>
      <c r="F27" s="18">
        <f t="shared" si="0"/>
        <v>346509.24024640658</v>
      </c>
      <c r="G27" s="19">
        <f t="shared" si="1"/>
        <v>493240.7745706978</v>
      </c>
      <c r="H27" s="19">
        <f t="shared" si="2"/>
        <v>275566.44213104714</v>
      </c>
      <c r="I27" s="19">
        <f t="shared" si="3"/>
        <v>518532.74438256194</v>
      </c>
      <c r="J27" s="20">
        <f t="shared" si="4"/>
        <v>307237.14155666815</v>
      </c>
    </row>
    <row r="28" spans="1:10" s="12" customFormat="1" ht="42.75" customHeight="1" thickBot="1" x14ac:dyDescent="0.25">
      <c r="A28" s="21">
        <v>21</v>
      </c>
      <c r="B28" s="14" t="str">
        <f>[1]summary2019!B25</f>
        <v>Bay Gelding (AUS)</v>
      </c>
      <c r="C28" s="15" t="str">
        <f>[1]summary2019!C25</f>
        <v>Zoffany - Tandy ( by Thunder Gulch )</v>
      </c>
      <c r="D28" s="16" t="str">
        <f>[1]summary2019!D25</f>
        <v>YEUNG WAI KEUNG</v>
      </c>
      <c r="E28" s="17">
        <f>[1]summary2019!G25</f>
        <v>2700000</v>
      </c>
      <c r="F28" s="18">
        <f t="shared" si="0"/>
        <v>346509.24024640658</v>
      </c>
      <c r="G28" s="19">
        <f t="shared" si="1"/>
        <v>493240.7745706978</v>
      </c>
      <c r="H28" s="19">
        <f t="shared" si="2"/>
        <v>275566.44213104714</v>
      </c>
      <c r="I28" s="19">
        <f t="shared" si="3"/>
        <v>518532.74438256194</v>
      </c>
      <c r="J28" s="20">
        <f t="shared" si="4"/>
        <v>307237.14155666815</v>
      </c>
    </row>
    <row r="29" spans="1:10" s="12" customFormat="1" ht="42.75" customHeight="1" thickBot="1" x14ac:dyDescent="0.25">
      <c r="A29" s="13">
        <v>22</v>
      </c>
      <c r="B29" s="14" t="str">
        <f>[1]summary2019!B26</f>
        <v>Bay Gelding (GB)</v>
      </c>
      <c r="C29" s="15" t="str">
        <f>[1]summary2019!C26</f>
        <v>Exchange Rate - Margate ( by Mizzen Mast)</v>
      </c>
      <c r="D29" s="16" t="str">
        <f>[1]summary2019!D26</f>
        <v>SHI LOP TAK, ALLEN</v>
      </c>
      <c r="E29" s="17">
        <f>[1]summary2019!G26</f>
        <v>2300000</v>
      </c>
      <c r="F29" s="18">
        <f t="shared" si="0"/>
        <v>295174.53798767965</v>
      </c>
      <c r="G29" s="19">
        <f t="shared" si="1"/>
        <v>420168.06722689077</v>
      </c>
      <c r="H29" s="19">
        <f t="shared" si="2"/>
        <v>234741.78403755868</v>
      </c>
      <c r="I29" s="19">
        <f t="shared" si="3"/>
        <v>441713.07854810834</v>
      </c>
      <c r="J29" s="20">
        <f t="shared" si="4"/>
        <v>261720.52799271734</v>
      </c>
    </row>
    <row r="30" spans="1:10" ht="26.25" x14ac:dyDescent="0.4">
      <c r="A30" s="22"/>
      <c r="B30" s="22"/>
      <c r="C30" s="22"/>
      <c r="D30" s="22"/>
      <c r="E30" s="23"/>
      <c r="F30" s="24"/>
      <c r="G30" s="24"/>
      <c r="H30" s="24"/>
      <c r="I30" s="24"/>
      <c r="J30" s="22"/>
    </row>
    <row r="31" spans="1:10" ht="39" customHeight="1" x14ac:dyDescent="0.45">
      <c r="A31" s="25"/>
      <c r="C31" s="26"/>
      <c r="D31" s="27" t="s">
        <v>14</v>
      </c>
      <c r="E31" s="28">
        <f t="shared" ref="E31:J31" si="5">SUM(E8:E29)</f>
        <v>48800000</v>
      </c>
      <c r="F31" s="28">
        <f t="shared" si="5"/>
        <v>6262833.6755646812</v>
      </c>
      <c r="G31" s="28">
        <f t="shared" si="5"/>
        <v>8914870.2959444635</v>
      </c>
      <c r="H31" s="28">
        <f t="shared" si="5"/>
        <v>4980608.2874055933</v>
      </c>
      <c r="I31" s="28">
        <f t="shared" si="5"/>
        <v>9371999.2318033446</v>
      </c>
      <c r="J31" s="28">
        <f t="shared" si="5"/>
        <v>5553026.8548020013</v>
      </c>
    </row>
    <row r="32" spans="1:10" ht="39" customHeight="1" x14ac:dyDescent="0.45">
      <c r="A32" s="25"/>
      <c r="C32" s="26"/>
      <c r="D32" s="27" t="s">
        <v>15</v>
      </c>
      <c r="E32" s="28">
        <f t="shared" ref="E32:J32" si="6">AVERAGE(E8:E29)</f>
        <v>2440000</v>
      </c>
      <c r="F32" s="28">
        <f t="shared" si="6"/>
        <v>313141.68377823406</v>
      </c>
      <c r="G32" s="28">
        <f t="shared" si="6"/>
        <v>445743.51479722315</v>
      </c>
      <c r="H32" s="28">
        <f t="shared" si="6"/>
        <v>249030.41437027967</v>
      </c>
      <c r="I32" s="28">
        <f t="shared" si="6"/>
        <v>468599.96159016725</v>
      </c>
      <c r="J32" s="28">
        <f t="shared" si="6"/>
        <v>277651.34274010005</v>
      </c>
    </row>
    <row r="33" spans="1:10" ht="39" customHeight="1" x14ac:dyDescent="0.45">
      <c r="A33" s="25"/>
      <c r="C33" s="26"/>
      <c r="D33" s="27" t="s">
        <v>16</v>
      </c>
      <c r="E33" s="28">
        <f t="shared" ref="E33:J33" si="7">MEDIAN(E8:E29)</f>
        <v>2300000</v>
      </c>
      <c r="F33" s="28">
        <f t="shared" si="7"/>
        <v>295174.53798767965</v>
      </c>
      <c r="G33" s="28">
        <f t="shared" si="7"/>
        <v>420168.06722689077</v>
      </c>
      <c r="H33" s="28">
        <f t="shared" si="7"/>
        <v>234741.78403755868</v>
      </c>
      <c r="I33" s="28">
        <f t="shared" si="7"/>
        <v>441713.07854810834</v>
      </c>
      <c r="J33" s="28">
        <f t="shared" si="7"/>
        <v>261720.52799271734</v>
      </c>
    </row>
    <row r="34" spans="1:10" ht="26.25" x14ac:dyDescent="0.4">
      <c r="D34" s="29"/>
      <c r="E34" s="30"/>
      <c r="F34" s="30"/>
      <c r="G34" s="30"/>
      <c r="H34" s="30"/>
      <c r="I34" s="30"/>
      <c r="J34" s="30"/>
    </row>
    <row r="35" spans="1:10" ht="33.75" customHeight="1" x14ac:dyDescent="0.4">
      <c r="A35" s="25"/>
      <c r="C35" s="26"/>
      <c r="D35" s="31" t="s">
        <v>17</v>
      </c>
      <c r="E35" s="30">
        <v>24200000</v>
      </c>
      <c r="F35" s="32">
        <v>3083195.3115046504</v>
      </c>
      <c r="G35" s="32">
        <v>4131102.7654489586</v>
      </c>
      <c r="H35" s="32">
        <v>2326475.6777542778</v>
      </c>
      <c r="I35" s="32">
        <v>4439552.3757108785</v>
      </c>
      <c r="J35" s="33">
        <v>2659340.6593406592</v>
      </c>
    </row>
    <row r="36" spans="1:10" ht="33.75" customHeight="1" x14ac:dyDescent="0.4">
      <c r="A36" s="25"/>
      <c r="C36" s="26"/>
      <c r="D36" s="31" t="s">
        <v>18</v>
      </c>
      <c r="E36" s="30">
        <v>1728571.4285714286</v>
      </c>
      <c r="F36" s="32">
        <v>220228.23653604646</v>
      </c>
      <c r="G36" s="32">
        <v>295078.76896063989</v>
      </c>
      <c r="H36" s="32">
        <v>166176.83412530556</v>
      </c>
      <c r="I36" s="32">
        <v>317110.88397934847</v>
      </c>
      <c r="J36" s="33">
        <v>189952.9042386185</v>
      </c>
    </row>
    <row r="37" spans="1:10" ht="33.75" customHeight="1" x14ac:dyDescent="0.4">
      <c r="A37" s="25"/>
      <c r="C37" s="26"/>
      <c r="D37" s="31" t="s">
        <v>19</v>
      </c>
      <c r="E37" s="30">
        <v>1650000</v>
      </c>
      <c r="F37" s="32">
        <v>210217.86214804434</v>
      </c>
      <c r="G37" s="32">
        <v>281666.09764424723</v>
      </c>
      <c r="H37" s="32">
        <v>158623.34166506442</v>
      </c>
      <c r="I37" s="32">
        <v>302696.75288937811</v>
      </c>
      <c r="J37" s="33">
        <v>181318.68131868134</v>
      </c>
    </row>
    <row r="38" spans="1:10" ht="26.25" x14ac:dyDescent="0.4">
      <c r="A38" s="34" t="s">
        <v>20</v>
      </c>
      <c r="D38" s="35"/>
      <c r="E38" s="30"/>
      <c r="F38" s="30"/>
      <c r="G38" s="30"/>
      <c r="H38" s="30"/>
      <c r="I38" s="30"/>
      <c r="J38" s="30"/>
    </row>
    <row r="39" spans="1:10" ht="26.25" x14ac:dyDescent="0.4">
      <c r="C39" s="26"/>
      <c r="D39" s="36" t="s">
        <v>21</v>
      </c>
      <c r="E39" s="37">
        <v>1</v>
      </c>
      <c r="F39" s="37">
        <v>7.7919999999999998</v>
      </c>
      <c r="G39" s="37">
        <v>5.4740000000000002</v>
      </c>
      <c r="H39" s="37">
        <v>9.798</v>
      </c>
      <c r="I39" s="37">
        <v>5.2069999999999999</v>
      </c>
      <c r="J39" s="37">
        <v>8.7880000000000003</v>
      </c>
    </row>
    <row r="41" spans="1:10" ht="18.75" x14ac:dyDescent="0.3">
      <c r="A41" s="38" t="s">
        <v>22</v>
      </c>
      <c r="B41" s="29"/>
    </row>
    <row r="43" spans="1:10" x14ac:dyDescent="0.2">
      <c r="E43" s="39"/>
    </row>
  </sheetData>
  <mergeCells count="6">
    <mergeCell ref="B26:J26"/>
    <mergeCell ref="A2:J2"/>
    <mergeCell ref="A3:J3"/>
    <mergeCell ref="A4:J4"/>
    <mergeCell ref="A5:J5"/>
    <mergeCell ref="B21:J21"/>
  </mergeCells>
  <printOptions horizontalCentered="1"/>
  <pageMargins left="0.21" right="0.28000000000000003" top="0.51" bottom="0.23622047244094499" header="0.19684930008748899" footer="0.23622047244094499"/>
  <pageSetup paperSize="9" scale="3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autoPict="0" r:id="rId5">
            <anchor moveWithCells="1">
              <from>
                <xdr:col>0</xdr:col>
                <xdr:colOff>66675</xdr:colOff>
                <xdr:row>0</xdr:row>
                <xdr:rowOff>38100</xdr:rowOff>
              </from>
              <to>
                <xdr:col>1</xdr:col>
                <xdr:colOff>3409950</xdr:colOff>
                <xdr:row>4</xdr:row>
                <xdr:rowOff>76200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sales-98-chinese-NO</vt:lpstr>
      <vt:lpstr>'sales-98-chinese-NO'!Print_Area</vt:lpstr>
    </vt:vector>
  </TitlesOfParts>
  <Company>The Hong Kong Jockey Club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CHOI, Van W H</dc:creator>
  <cp:lastModifiedBy>HKJC</cp:lastModifiedBy>
  <dcterms:created xsi:type="dcterms:W3CDTF">2019-07-05T10:44:41Z</dcterms:created>
  <dcterms:modified xsi:type="dcterms:W3CDTF">2019-07-05T13:57:17Z</dcterms:modified>
</cp:coreProperties>
</file>