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ales-98-chinese-NO" sheetId="1" r:id="rId1"/>
  </sheets>
  <externalReferences>
    <externalReference r:id="rId4"/>
  </externalReferences>
  <definedNames>
    <definedName name="Color">'[1]Color'!$A:$A</definedName>
    <definedName name="_xlnm.Print_Area" localSheetId="0">'sales-98-chinese-NO'!$A$1:$J$39</definedName>
  </definedNames>
  <calcPr fullCalcOnLoad="1"/>
</workbook>
</file>

<file path=xl/sharedStrings.xml><?xml version="1.0" encoding="utf-8"?>
<sst xmlns="http://schemas.openxmlformats.org/spreadsheetml/2006/main" count="25" uniqueCount="25">
  <si>
    <t>二零二零年 香港國際馬匹拍賣會（五月）</t>
  </si>
  <si>
    <t>THE HONG KONG INTERNATIONAL SALE 2020 (MAY)</t>
  </si>
  <si>
    <t>ON SATURDAY, 23 MAY 2020, AT PARADE RING, SHA TIN RACECOURSE</t>
  </si>
  <si>
    <t>LOT</t>
  </si>
  <si>
    <t>COLOUR / SEX (Country Foaled)</t>
  </si>
  <si>
    <t xml:space="preserve"> SIRE / DAM (Sire of Dam)</t>
  </si>
  <si>
    <t>PURCHASER</t>
  </si>
  <si>
    <t>HKD</t>
  </si>
  <si>
    <t>USD</t>
  </si>
  <si>
    <t>AUD</t>
  </si>
  <si>
    <t>GBP</t>
  </si>
  <si>
    <t>NZD</t>
  </si>
  <si>
    <t>EUR</t>
  </si>
  <si>
    <t>2020(May) TOTAL(11 lots):</t>
  </si>
  <si>
    <t>2020(May) AVERAGE(11 lots):</t>
  </si>
  <si>
    <t>2020(May) MEDIAN(11 lots):</t>
  </si>
  <si>
    <t>2019(Jul) TOTAL(20 lots):</t>
  </si>
  <si>
    <t>2019(Jul) AVERAGE(20 lots):</t>
  </si>
  <si>
    <t>2019(Jul) MEDIAN(20 lots):</t>
  </si>
  <si>
    <t>2019(Mar) TOTAL(27 lots):</t>
  </si>
  <si>
    <t>2019(Mar) AVERAGE(27 lots):</t>
  </si>
  <si>
    <t>2019(Mar) MEDIAN(27 lots):</t>
  </si>
  <si>
    <t>Date : 23 May 2020</t>
  </si>
  <si>
    <t>Exchange Rate : =HK$</t>
  </si>
  <si>
    <t>AUCTIONEER: ROBERT SLEIGH OF SOTHEBY'S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</si>
</sst>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30"/>
      <name val="新細明體"/>
      <family val="1"/>
    </font>
    <font>
      <b/>
      <u val="single"/>
      <sz val="30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24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24"/>
      <name val="Times New Roman"/>
      <family val="1"/>
    </font>
    <font>
      <sz val="2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1" fillId="34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5" fillId="34" borderId="0" xfId="0" applyFont="1" applyFill="1" applyAlignment="1" quotePrefix="1">
      <alignment horizontal="right"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164" fontId="16" fillId="0" borderId="0" xfId="42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5" fontId="1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6" fillId="34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35" borderId="16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16" fillId="0" borderId="0" xfId="0" applyFont="1" applyFill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nwhchoi\Desktop\HKIS%202020%20(Ma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-To-PA"/>
      <sheetName val="sales-98-chinese-NO"/>
      <sheetName val="Set-Up "/>
      <sheetName val="profit-loss-cost w.o. purchase"/>
      <sheetName val="summary2020"/>
      <sheetName val="Color"/>
      <sheetName val="lot-1"/>
      <sheetName val="lot-2"/>
      <sheetName val="lot-3"/>
      <sheetName val="lot-4"/>
      <sheetName val="lot-5 "/>
      <sheetName val="lot-6 "/>
      <sheetName val="lot-7"/>
      <sheetName val="lot-8"/>
      <sheetName val="lot-9"/>
      <sheetName val="lot-10 "/>
      <sheetName val="lot-11"/>
      <sheetName val="lot-12 "/>
      <sheetName val="lot-13"/>
      <sheetName val="lot-14"/>
      <sheetName val="lot-15"/>
      <sheetName val="lot-16"/>
      <sheetName val="lot-17"/>
      <sheetName val="lot-18"/>
      <sheetName val="lot-19"/>
      <sheetName val="lot-20"/>
      <sheetName val="lot-21"/>
      <sheetName val="lot-22"/>
      <sheetName val="lot-23"/>
      <sheetName val="lot-24"/>
      <sheetName val="lot-25"/>
      <sheetName val="lot-26"/>
      <sheetName val="lot-27"/>
      <sheetName val="lot-28"/>
      <sheetName val="lot-29"/>
      <sheetName val="lot-30"/>
      <sheetName val="lot-31"/>
      <sheetName val="lot-32 "/>
      <sheetName val="lot-33"/>
      <sheetName val="lot-34"/>
      <sheetName val="lot-35"/>
      <sheetName val="lot-36"/>
      <sheetName val="lot-37"/>
      <sheetName val="lot-38"/>
      <sheetName val="lot-39"/>
      <sheetName val="lot-40"/>
      <sheetName val="lot-41"/>
      <sheetName val="lot-42"/>
      <sheetName val="lot-43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7">
          <cell r="B7" t="str">
            <v>Withdrawn</v>
          </cell>
        </row>
        <row r="8">
          <cell r="B8" t="str">
            <v>Withdrawn</v>
          </cell>
        </row>
        <row r="9">
          <cell r="B9" t="str">
            <v>Bay Gelding (IRE)</v>
          </cell>
          <cell r="C9" t="str">
            <v>Exceed And Excel - Royal Order ( by Medaglia d'Oro )</v>
          </cell>
          <cell r="D9" t="str">
            <v>CHAN KAM HUNG</v>
          </cell>
          <cell r="G9">
            <v>2500000</v>
          </cell>
        </row>
        <row r="10">
          <cell r="B10" t="str">
            <v>Bay Gelding (FR)</v>
          </cell>
          <cell r="C10" t="str">
            <v>Siyouni - Pertinence ( by Fasliyev )</v>
          </cell>
          <cell r="D10" t="str">
            <v>LEUNG KWAN TONG</v>
          </cell>
          <cell r="G10">
            <v>1500000</v>
          </cell>
        </row>
        <row r="11">
          <cell r="B11" t="str">
            <v>Withdrawn</v>
          </cell>
        </row>
        <row r="12">
          <cell r="B12" t="str">
            <v>Bay Gelding (ARG)</v>
          </cell>
          <cell r="C12" t="str">
            <v>Grand Reward - La Campoy ( by Luhuk )</v>
          </cell>
          <cell r="D12" t="str">
            <v>CHENG TANG WAI LING, ELAINE</v>
          </cell>
          <cell r="G12">
            <v>1700000</v>
          </cell>
        </row>
        <row r="13">
          <cell r="B13" t="str">
            <v>Bay Gelding  (ARG)</v>
          </cell>
          <cell r="C13" t="str">
            <v>Exchange Rate - Quendom ( by Interprete )</v>
          </cell>
          <cell r="D13" t="str">
            <v>LAU WAI CHI</v>
          </cell>
          <cell r="G13">
            <v>2500000</v>
          </cell>
        </row>
        <row r="14">
          <cell r="B14" t="str">
            <v>Bay Gelding  (IRE)</v>
          </cell>
          <cell r="C14" t="str">
            <v>Fastnet Rock - Roselita ( by Sadler's Wells )</v>
          </cell>
          <cell r="D14" t="str">
            <v>TAM LAP TAK, DEREK</v>
          </cell>
          <cell r="G14">
            <v>3200000</v>
          </cell>
        </row>
        <row r="15">
          <cell r="B15" t="str">
            <v>Bay Gelding  (IRE)</v>
          </cell>
          <cell r="C15" t="str">
            <v>Exceed And Excel - Callistan ( by Galileo )</v>
          </cell>
          <cell r="D15" t="str">
            <v>TAM LAP TAK, DEREK</v>
          </cell>
          <cell r="G15">
            <v>4000000</v>
          </cell>
        </row>
        <row r="16">
          <cell r="B16" t="str">
            <v>Withdrawn</v>
          </cell>
        </row>
        <row r="17">
          <cell r="B17" t="str">
            <v>Grey Gelding  (IRE)</v>
          </cell>
          <cell r="C17" t="str">
            <v>Kodiac - Coolnagree ( by Dark Angel )</v>
          </cell>
          <cell r="D17" t="str">
            <v>DIN, KERM</v>
          </cell>
          <cell r="G17">
            <v>6500000</v>
          </cell>
        </row>
        <row r="18">
          <cell r="B18" t="str">
            <v>Chestnut Gelding (GB)</v>
          </cell>
          <cell r="C18" t="str">
            <v>Farhh - Stoneacre Sarah ( by Cadeaux Genereux )</v>
          </cell>
          <cell r="D18" t="str">
            <v>HO YAU HENG, ARNALDO</v>
          </cell>
          <cell r="G18">
            <v>1500000</v>
          </cell>
        </row>
        <row r="19">
          <cell r="B19" t="str">
            <v>Bay Gelding (IRE)</v>
          </cell>
          <cell r="C19" t="str">
            <v>Slade Power - Emperors Pearl ( by Holy Roman Emperor )</v>
          </cell>
          <cell r="D19" t="str">
            <v>YEM WAI LAI, WILLIAM</v>
          </cell>
          <cell r="G19">
            <v>2700000</v>
          </cell>
        </row>
        <row r="20">
          <cell r="B20" t="str">
            <v>Chestnut Gelding (FR)</v>
          </cell>
          <cell r="C20" t="str">
            <v>Anodin - Gracieuse ( by Muhtathir )</v>
          </cell>
          <cell r="D20" t="str">
            <v>FUNG WING CHUNG</v>
          </cell>
          <cell r="G20">
            <v>1900000</v>
          </cell>
        </row>
        <row r="21">
          <cell r="B21" t="str">
            <v>Bay Gelding (IRE)</v>
          </cell>
          <cell r="C21" t="str">
            <v>Holy Roman Emperor - Nictate ( by Teofilo )</v>
          </cell>
          <cell r="D21" t="str">
            <v>CHAN KAM HUNG</v>
          </cell>
          <cell r="G21">
            <v>3700000</v>
          </cell>
        </row>
        <row r="22">
          <cell r="B22" t="str">
            <v>Withdrawn</v>
          </cell>
        </row>
      </sheetData>
      <sheetData sheetId="5">
        <row r="4">
          <cell r="A4" t="str">
            <v>棗色／棕色閹馬</v>
          </cell>
        </row>
        <row r="5">
          <cell r="A5" t="str">
            <v>棗色閹馬</v>
          </cell>
        </row>
        <row r="6">
          <cell r="A6" t="str">
            <v>棕色閹馬</v>
          </cell>
        </row>
        <row r="7">
          <cell r="A7" t="str">
            <v>灰色閹馬</v>
          </cell>
        </row>
        <row r="8">
          <cell r="A8" t="str">
            <v>栗色閹馬</v>
          </cell>
        </row>
        <row r="9">
          <cell r="A9" t="str">
            <v>栗色雄馬</v>
          </cell>
        </row>
        <row r="10">
          <cell r="A10" t="str">
            <v>棗色雄馬</v>
          </cell>
        </row>
        <row r="11">
          <cell r="A11" t="str">
            <v>深棗色／棕色閹馬</v>
          </cell>
        </row>
        <row r="12">
          <cell r="A12" t="str">
            <v>深棗色／棕色雄馬</v>
          </cell>
        </row>
        <row r="13">
          <cell r="A13" t="str">
            <v>棕色雄馬</v>
          </cell>
        </row>
        <row r="14">
          <cell r="A14" t="str">
            <v>棗色／棕色雄馬</v>
          </cell>
        </row>
        <row r="15">
          <cell r="A15" t="str">
            <v>棗色／灰色閹馬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="30" zoomScaleNormal="30" zoomScalePageLayoutView="0" workbookViewId="0" topLeftCell="A1">
      <selection activeCell="C1" sqref="C1"/>
    </sheetView>
  </sheetViews>
  <sheetFormatPr defaultColWidth="9.140625" defaultRowHeight="12.75"/>
  <cols>
    <col min="1" max="1" width="13.7109375" style="1" customWidth="1"/>
    <col min="2" max="2" width="90.8515625" style="1" customWidth="1"/>
    <col min="3" max="3" width="123.140625" style="1" customWidth="1"/>
    <col min="4" max="4" width="83.7109375" style="1" customWidth="1"/>
    <col min="5" max="10" width="34.28125" style="1" customWidth="1"/>
    <col min="11" max="11" width="9.140625" style="1" customWidth="1"/>
    <col min="12" max="12" width="10.28125" style="1" bestFit="1" customWidth="1"/>
    <col min="13" max="16384" width="9.140625" style="1" customWidth="1"/>
  </cols>
  <sheetData>
    <row r="1" ht="26.25" customHeight="1"/>
    <row r="2" spans="1:10" ht="32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7.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30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30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3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0">
      <c r="A7" s="2"/>
      <c r="B7" s="2"/>
      <c r="C7" s="2"/>
      <c r="D7" s="2"/>
      <c r="E7" s="2"/>
      <c r="F7" s="2"/>
      <c r="G7" s="2"/>
      <c r="H7" s="2"/>
      <c r="I7" s="2"/>
      <c r="J7" s="2"/>
    </row>
    <row r="8" ht="27" customHeight="1"/>
    <row r="9" spans="1:10" s="4" customFormat="1" ht="60" customHeight="1" thickBot="1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</row>
    <row r="10" spans="1:10" s="6" customFormat="1" ht="60" customHeight="1" thickBot="1">
      <c r="A10" s="5">
        <v>1</v>
      </c>
      <c r="B10" s="36" t="str">
        <f>'[1]summary2020'!B7</f>
        <v>Withdrawn</v>
      </c>
      <c r="C10" s="37"/>
      <c r="D10" s="37"/>
      <c r="E10" s="37"/>
      <c r="F10" s="37"/>
      <c r="G10" s="37"/>
      <c r="H10" s="37"/>
      <c r="I10" s="37"/>
      <c r="J10" s="38"/>
    </row>
    <row r="11" spans="1:10" s="6" customFormat="1" ht="60" customHeight="1" thickBot="1">
      <c r="A11" s="7">
        <v>2</v>
      </c>
      <c r="B11" s="36" t="str">
        <f>'[1]summary2020'!B8</f>
        <v>Withdrawn</v>
      </c>
      <c r="C11" s="37"/>
      <c r="D11" s="37"/>
      <c r="E11" s="37"/>
      <c r="F11" s="37"/>
      <c r="G11" s="37"/>
      <c r="H11" s="37"/>
      <c r="I11" s="37"/>
      <c r="J11" s="38"/>
    </row>
    <row r="12" spans="1:10" s="6" customFormat="1" ht="60" customHeight="1" thickBot="1">
      <c r="A12" s="7">
        <v>3</v>
      </c>
      <c r="B12" s="8" t="str">
        <f>'[1]summary2020'!B9</f>
        <v>Bay Gelding (IRE)</v>
      </c>
      <c r="C12" s="9" t="str">
        <f>'[1]summary2020'!C9</f>
        <v>Exceed And Excel - Royal Order ( by Medaglia d'Oro )</v>
      </c>
      <c r="D12" s="10" t="str">
        <f>'[1]summary2020'!D9</f>
        <v>CHAN KAM HUNG</v>
      </c>
      <c r="E12" s="11">
        <f>'[1]summary2020'!G9</f>
        <v>2500000</v>
      </c>
      <c r="F12" s="12">
        <f aca="true" t="shared" si="0" ref="F12:F18">E12/$F$39</f>
        <v>322289.5449271626</v>
      </c>
      <c r="G12" s="13">
        <f aca="true" t="shared" si="1" ref="G12:G18">E12/$G$39</f>
        <v>493856.4260598159</v>
      </c>
      <c r="H12" s="13">
        <f aca="true" t="shared" si="2" ref="H12:H18">E12/$H$39</f>
        <v>264735.1589469894</v>
      </c>
      <c r="I12" s="13">
        <f aca="true" t="shared" si="3" ref="I12:I18">E12/$I$39</f>
        <v>528083.4794364293</v>
      </c>
      <c r="J12" s="14">
        <f aca="true" t="shared" si="4" ref="J12:J18">E12/$J$39</f>
        <v>295704.01211203635</v>
      </c>
    </row>
    <row r="13" spans="1:10" s="6" customFormat="1" ht="60" customHeight="1" thickBot="1">
      <c r="A13" s="7">
        <v>4</v>
      </c>
      <c r="B13" s="8" t="str">
        <f>'[1]summary2020'!B10</f>
        <v>Bay Gelding (FR)</v>
      </c>
      <c r="C13" s="9" t="str">
        <f>'[1]summary2020'!C10</f>
        <v>Siyouni - Pertinence ( by Fasliyev )</v>
      </c>
      <c r="D13" s="10" t="str">
        <f>'[1]summary2020'!D10</f>
        <v>LEUNG KWAN TONG</v>
      </c>
      <c r="E13" s="11">
        <f>'[1]summary2020'!G10</f>
        <v>1500000</v>
      </c>
      <c r="F13" s="12">
        <f t="shared" si="0"/>
        <v>193373.72695629756</v>
      </c>
      <c r="G13" s="13">
        <f t="shared" si="1"/>
        <v>296313.8556358896</v>
      </c>
      <c r="H13" s="13">
        <f t="shared" si="2"/>
        <v>158841.09536819364</v>
      </c>
      <c r="I13" s="13">
        <f t="shared" si="3"/>
        <v>316850.0876618576</v>
      </c>
      <c r="J13" s="14">
        <f t="shared" si="4"/>
        <v>177422.4072672218</v>
      </c>
    </row>
    <row r="14" spans="1:10" s="6" customFormat="1" ht="60" customHeight="1" thickBot="1">
      <c r="A14" s="7">
        <v>5</v>
      </c>
      <c r="B14" s="36" t="str">
        <f>'[1]summary2020'!B11</f>
        <v>Withdrawn</v>
      </c>
      <c r="C14" s="37"/>
      <c r="D14" s="37"/>
      <c r="E14" s="37"/>
      <c r="F14" s="37"/>
      <c r="G14" s="37"/>
      <c r="H14" s="37"/>
      <c r="I14" s="37"/>
      <c r="J14" s="38"/>
    </row>
    <row r="15" spans="1:10" s="6" customFormat="1" ht="60" customHeight="1" thickBot="1">
      <c r="A15" s="7">
        <v>6</v>
      </c>
      <c r="B15" s="8" t="str">
        <f>'[1]summary2020'!B12</f>
        <v>Bay Gelding (ARG)</v>
      </c>
      <c r="C15" s="9" t="str">
        <f>'[1]summary2020'!C12</f>
        <v>Grand Reward - La Campoy ( by Luhuk )</v>
      </c>
      <c r="D15" s="10" t="str">
        <f>'[1]summary2020'!D12</f>
        <v>CHENG TANG WAI LING, ELAINE</v>
      </c>
      <c r="E15" s="11">
        <f>'[1]summary2020'!G12</f>
        <v>1700000</v>
      </c>
      <c r="F15" s="12">
        <f t="shared" si="0"/>
        <v>219156.89055047056</v>
      </c>
      <c r="G15" s="13">
        <f t="shared" si="1"/>
        <v>335822.3697206748</v>
      </c>
      <c r="H15" s="13">
        <f t="shared" si="2"/>
        <v>180019.90808395282</v>
      </c>
      <c r="I15" s="13">
        <f t="shared" si="3"/>
        <v>359096.76601677196</v>
      </c>
      <c r="J15" s="14">
        <f t="shared" si="4"/>
        <v>201078.72823618472</v>
      </c>
    </row>
    <row r="16" spans="1:10" s="6" customFormat="1" ht="60" customHeight="1" thickBot="1">
      <c r="A16" s="7">
        <v>7</v>
      </c>
      <c r="B16" s="8" t="str">
        <f>'[1]summary2020'!B13</f>
        <v>Bay Gelding  (ARG)</v>
      </c>
      <c r="C16" s="9" t="str">
        <f>'[1]summary2020'!C13</f>
        <v>Exchange Rate - Quendom ( by Interprete )</v>
      </c>
      <c r="D16" s="10" t="str">
        <f>'[1]summary2020'!D13</f>
        <v>LAU WAI CHI</v>
      </c>
      <c r="E16" s="11">
        <f>'[1]summary2020'!G13</f>
        <v>2500000</v>
      </c>
      <c r="F16" s="12">
        <f t="shared" si="0"/>
        <v>322289.5449271626</v>
      </c>
      <c r="G16" s="13">
        <f t="shared" si="1"/>
        <v>493856.4260598159</v>
      </c>
      <c r="H16" s="13">
        <f t="shared" si="2"/>
        <v>264735.1589469894</v>
      </c>
      <c r="I16" s="13">
        <f t="shared" si="3"/>
        <v>528083.4794364293</v>
      </c>
      <c r="J16" s="14">
        <f t="shared" si="4"/>
        <v>295704.01211203635</v>
      </c>
    </row>
    <row r="17" spans="1:10" s="6" customFormat="1" ht="60" customHeight="1" thickBot="1">
      <c r="A17" s="7">
        <v>8</v>
      </c>
      <c r="B17" s="8" t="str">
        <f>'[1]summary2020'!B14</f>
        <v>Bay Gelding  (IRE)</v>
      </c>
      <c r="C17" s="9" t="str">
        <f>'[1]summary2020'!C14</f>
        <v>Fastnet Rock - Roselita ( by Sadler's Wells )</v>
      </c>
      <c r="D17" s="10" t="str">
        <f>'[1]summary2020'!D14</f>
        <v>TAM LAP TAK, DEREK</v>
      </c>
      <c r="E17" s="11">
        <f>'[1]summary2020'!G14</f>
        <v>3200000</v>
      </c>
      <c r="F17" s="12">
        <f t="shared" si="0"/>
        <v>412530.6175067681</v>
      </c>
      <c r="G17" s="13">
        <f t="shared" si="1"/>
        <v>632136.2253565644</v>
      </c>
      <c r="H17" s="13">
        <f t="shared" si="2"/>
        <v>338861.0034521465</v>
      </c>
      <c r="I17" s="13">
        <f t="shared" si="3"/>
        <v>675946.8536786295</v>
      </c>
      <c r="J17" s="14">
        <f t="shared" si="4"/>
        <v>378501.1355034065</v>
      </c>
    </row>
    <row r="18" spans="1:10" s="6" customFormat="1" ht="60" customHeight="1" thickBot="1">
      <c r="A18" s="7">
        <v>9</v>
      </c>
      <c r="B18" s="8" t="str">
        <f>'[1]summary2020'!B15</f>
        <v>Bay Gelding  (IRE)</v>
      </c>
      <c r="C18" s="9" t="str">
        <f>'[1]summary2020'!C15</f>
        <v>Exceed And Excel - Callistan ( by Galileo )</v>
      </c>
      <c r="D18" s="10" t="str">
        <f>'[1]summary2020'!D15</f>
        <v>TAM LAP TAK, DEREK</v>
      </c>
      <c r="E18" s="11">
        <f>'[1]summary2020'!G15</f>
        <v>4000000</v>
      </c>
      <c r="F18" s="12">
        <f t="shared" si="0"/>
        <v>515663.2718834601</v>
      </c>
      <c r="G18" s="13">
        <f t="shared" si="1"/>
        <v>790170.2816957055</v>
      </c>
      <c r="H18" s="13">
        <f t="shared" si="2"/>
        <v>423576.2543151831</v>
      </c>
      <c r="I18" s="13">
        <f t="shared" si="3"/>
        <v>844933.5670982869</v>
      </c>
      <c r="J18" s="14">
        <f t="shared" si="4"/>
        <v>473126.4193792582</v>
      </c>
    </row>
    <row r="19" spans="1:10" s="6" customFormat="1" ht="60" customHeight="1" thickBot="1">
      <c r="A19" s="7">
        <v>10</v>
      </c>
      <c r="B19" s="36" t="str">
        <f>'[1]summary2020'!B16</f>
        <v>Withdrawn</v>
      </c>
      <c r="C19" s="37"/>
      <c r="D19" s="37"/>
      <c r="E19" s="37"/>
      <c r="F19" s="37"/>
      <c r="G19" s="37"/>
      <c r="H19" s="37"/>
      <c r="I19" s="37"/>
      <c r="J19" s="38"/>
    </row>
    <row r="20" spans="1:10" s="6" customFormat="1" ht="60" customHeight="1" thickBot="1">
      <c r="A20" s="7">
        <v>11</v>
      </c>
      <c r="B20" s="8" t="str">
        <f>'[1]summary2020'!B17</f>
        <v>Grey Gelding  (IRE)</v>
      </c>
      <c r="C20" s="9" t="str">
        <f>'[1]summary2020'!C17</f>
        <v>Kodiac - Coolnagree ( by Dark Angel )</v>
      </c>
      <c r="D20" s="10" t="str">
        <f>'[1]summary2020'!D17</f>
        <v>DIN, KERM</v>
      </c>
      <c r="E20" s="11">
        <f>'[1]summary2020'!G17</f>
        <v>6500000</v>
      </c>
      <c r="F20" s="12">
        <f>E20/$F$39</f>
        <v>837952.8168106227</v>
      </c>
      <c r="G20" s="13">
        <f>E20/$G$39</f>
        <v>1284026.7077555214</v>
      </c>
      <c r="H20" s="13">
        <f>E20/$H$39</f>
        <v>688311.4132621725</v>
      </c>
      <c r="I20" s="13">
        <f>E20/$I$39</f>
        <v>1373017.0465347164</v>
      </c>
      <c r="J20" s="14">
        <f>E20/$J$39</f>
        <v>768830.4314912945</v>
      </c>
    </row>
    <row r="21" spans="1:10" s="6" customFormat="1" ht="60" customHeight="1" thickBot="1">
      <c r="A21" s="7">
        <v>12</v>
      </c>
      <c r="B21" s="8" t="str">
        <f>'[1]summary2020'!B18</f>
        <v>Chestnut Gelding (GB)</v>
      </c>
      <c r="C21" s="9" t="str">
        <f>'[1]summary2020'!C18</f>
        <v>Farhh - Stoneacre Sarah ( by Cadeaux Genereux )</v>
      </c>
      <c r="D21" s="10" t="str">
        <f>'[1]summary2020'!D18</f>
        <v>HO YAU HENG, ARNALDO</v>
      </c>
      <c r="E21" s="11">
        <f>'[1]summary2020'!G18</f>
        <v>1500000</v>
      </c>
      <c r="F21" s="12">
        <f>E21/$F$39</f>
        <v>193373.72695629756</v>
      </c>
      <c r="G21" s="13">
        <f>E21/$G$39</f>
        <v>296313.8556358896</v>
      </c>
      <c r="H21" s="13">
        <f>E21/$H$39</f>
        <v>158841.09536819364</v>
      </c>
      <c r="I21" s="13">
        <f>E21/$I$39</f>
        <v>316850.0876618576</v>
      </c>
      <c r="J21" s="14">
        <f>E21/$J$39</f>
        <v>177422.4072672218</v>
      </c>
    </row>
    <row r="22" spans="1:10" s="6" customFormat="1" ht="60" customHeight="1" thickBot="1">
      <c r="A22" s="7">
        <v>13</v>
      </c>
      <c r="B22" s="8" t="str">
        <f>'[1]summary2020'!B19</f>
        <v>Bay Gelding (IRE)</v>
      </c>
      <c r="C22" s="9" t="str">
        <f>'[1]summary2020'!C19</f>
        <v>Slade Power - Emperors Pearl ( by Holy Roman Emperor )</v>
      </c>
      <c r="D22" s="10" t="str">
        <f>'[1]summary2020'!D19</f>
        <v>YEM WAI LAI, WILLIAM</v>
      </c>
      <c r="E22" s="11">
        <f>'[1]summary2020'!G19</f>
        <v>2700000</v>
      </c>
      <c r="F22" s="12">
        <f>E22/$F$39</f>
        <v>348072.70852133556</v>
      </c>
      <c r="G22" s="13">
        <f>E22/$G$39</f>
        <v>533364.9401446012</v>
      </c>
      <c r="H22" s="13">
        <f>E22/$H$39</f>
        <v>285913.97166274855</v>
      </c>
      <c r="I22" s="13">
        <f>E22/$I$39</f>
        <v>570330.1577913436</v>
      </c>
      <c r="J22" s="14">
        <f>E22/$J$39</f>
        <v>319360.33308099926</v>
      </c>
    </row>
    <row r="23" spans="1:10" s="6" customFormat="1" ht="60" customHeight="1" thickBot="1">
      <c r="A23" s="7">
        <v>14</v>
      </c>
      <c r="B23" s="15" t="str">
        <f>'[1]summary2020'!B20</f>
        <v>Chestnut Gelding (FR)</v>
      </c>
      <c r="C23" s="9" t="str">
        <f>'[1]summary2020'!C20</f>
        <v>Anodin - Gracieuse ( by Muhtathir )</v>
      </c>
      <c r="D23" s="10" t="str">
        <f>'[1]summary2020'!D20</f>
        <v>FUNG WING CHUNG</v>
      </c>
      <c r="E23" s="11">
        <f>'[1]summary2020'!G20</f>
        <v>1900000</v>
      </c>
      <c r="F23" s="12">
        <f>E23/$F$39</f>
        <v>244940.05414464357</v>
      </c>
      <c r="G23" s="13">
        <f>E23/$G$39</f>
        <v>375330.88380546006</v>
      </c>
      <c r="H23" s="13">
        <f>E23/$H$39</f>
        <v>201198.72079971197</v>
      </c>
      <c r="I23" s="13">
        <f>E23/$I$39</f>
        <v>401343.4443716863</v>
      </c>
      <c r="J23" s="14">
        <f>E23/$J$39</f>
        <v>224735.04920514763</v>
      </c>
    </row>
    <row r="24" spans="1:10" s="6" customFormat="1" ht="60" customHeight="1" thickBot="1">
      <c r="A24" s="7">
        <v>15</v>
      </c>
      <c r="B24" s="8" t="str">
        <f>'[1]summary2020'!B21</f>
        <v>Bay Gelding (IRE)</v>
      </c>
      <c r="C24" s="9" t="str">
        <f>'[1]summary2020'!C21</f>
        <v>Holy Roman Emperor - Nictate ( by Teofilo )</v>
      </c>
      <c r="D24" s="10" t="str">
        <f>'[1]summary2020'!D21</f>
        <v>CHAN KAM HUNG</v>
      </c>
      <c r="E24" s="11">
        <f>'[1]summary2020'!G21</f>
        <v>3700000</v>
      </c>
      <c r="F24" s="12">
        <f>E24/$F$39</f>
        <v>476988.5264922006</v>
      </c>
      <c r="G24" s="13">
        <f>E24/$G$39</f>
        <v>730907.5105685275</v>
      </c>
      <c r="H24" s="13">
        <f>E24/$H$39</f>
        <v>391808.03524154436</v>
      </c>
      <c r="I24" s="13">
        <f>E24/$I$39</f>
        <v>781563.5495659154</v>
      </c>
      <c r="J24" s="14">
        <f>E24/$J$39</f>
        <v>437641.9379258138</v>
      </c>
    </row>
    <row r="25" spans="1:10" s="6" customFormat="1" ht="60" customHeight="1" thickBot="1">
      <c r="A25" s="7">
        <v>16</v>
      </c>
      <c r="B25" s="36" t="str">
        <f>'[1]summary2020'!B22</f>
        <v>Withdrawn</v>
      </c>
      <c r="C25" s="37"/>
      <c r="D25" s="37"/>
      <c r="E25" s="37"/>
      <c r="F25" s="37"/>
      <c r="G25" s="37"/>
      <c r="H25" s="37"/>
      <c r="I25" s="37"/>
      <c r="J25" s="38"/>
    </row>
    <row r="26" spans="1:10" ht="27.75" customHeight="1">
      <c r="A26" s="16"/>
      <c r="B26" s="16"/>
      <c r="C26" s="16"/>
      <c r="D26" s="16"/>
      <c r="E26" s="17"/>
      <c r="F26" s="18"/>
      <c r="G26" s="18"/>
      <c r="H26" s="18"/>
      <c r="I26" s="18"/>
      <c r="J26" s="16"/>
    </row>
    <row r="27" spans="1:10" ht="60" customHeight="1">
      <c r="A27" s="19"/>
      <c r="C27" s="20"/>
      <c r="D27" s="21" t="s">
        <v>13</v>
      </c>
      <c r="E27" s="22">
        <f aca="true" t="shared" si="5" ref="E27:J27">SUM(E10:E25)</f>
        <v>31700000</v>
      </c>
      <c r="F27" s="22">
        <f t="shared" si="5"/>
        <v>4086631.429676422</v>
      </c>
      <c r="G27" s="22">
        <f t="shared" si="5"/>
        <v>6262099.4824384665</v>
      </c>
      <c r="H27" s="22">
        <f t="shared" si="5"/>
        <v>3356841.8154478255</v>
      </c>
      <c r="I27" s="22">
        <f t="shared" si="5"/>
        <v>6696098.519253924</v>
      </c>
      <c r="J27" s="22">
        <f t="shared" si="5"/>
        <v>3749526.8735806206</v>
      </c>
    </row>
    <row r="28" spans="1:10" ht="60" customHeight="1">
      <c r="A28" s="19"/>
      <c r="C28" s="20"/>
      <c r="D28" s="21" t="s">
        <v>14</v>
      </c>
      <c r="E28" s="22">
        <f aca="true" t="shared" si="6" ref="E28:J28">AVERAGE(E10:E25)</f>
        <v>2881818.1818181816</v>
      </c>
      <c r="F28" s="22">
        <f t="shared" si="6"/>
        <v>371511.948152402</v>
      </c>
      <c r="G28" s="22">
        <f t="shared" si="6"/>
        <v>569281.7711307696</v>
      </c>
      <c r="H28" s="22">
        <f t="shared" si="6"/>
        <v>305167.4377679841</v>
      </c>
      <c r="I28" s="22">
        <f t="shared" si="6"/>
        <v>608736.2290230839</v>
      </c>
      <c r="J28" s="22">
        <f t="shared" si="6"/>
        <v>340866.0794164201</v>
      </c>
    </row>
    <row r="29" spans="1:10" ht="60" customHeight="1">
      <c r="A29" s="19"/>
      <c r="C29" s="20"/>
      <c r="D29" s="21" t="s">
        <v>15</v>
      </c>
      <c r="E29" s="22">
        <f aca="true" t="shared" si="7" ref="E29:J29">MEDIAN(E10:E25)</f>
        <v>2500000</v>
      </c>
      <c r="F29" s="22">
        <f t="shared" si="7"/>
        <v>322289.5449271626</v>
      </c>
      <c r="G29" s="22">
        <f t="shared" si="7"/>
        <v>493856.4260598159</v>
      </c>
      <c r="H29" s="22">
        <f t="shared" si="7"/>
        <v>264735.1589469894</v>
      </c>
      <c r="I29" s="22">
        <f t="shared" si="7"/>
        <v>528083.4794364293</v>
      </c>
      <c r="J29" s="22">
        <f t="shared" si="7"/>
        <v>295704.01211203635</v>
      </c>
    </row>
    <row r="30" spans="4:10" ht="60" customHeight="1">
      <c r="D30" s="23"/>
      <c r="E30" s="24"/>
      <c r="F30" s="24"/>
      <c r="G30" s="24"/>
      <c r="H30" s="24"/>
      <c r="I30" s="24"/>
      <c r="J30" s="24"/>
    </row>
    <row r="31" spans="1:10" ht="45" customHeight="1">
      <c r="A31" s="19"/>
      <c r="C31" s="20"/>
      <c r="D31" s="25" t="s">
        <v>16</v>
      </c>
      <c r="E31" s="26">
        <v>48800000</v>
      </c>
      <c r="F31" s="27">
        <v>6262833.675564681</v>
      </c>
      <c r="G31" s="27">
        <v>8914870.295944463</v>
      </c>
      <c r="H31" s="27">
        <v>4980608.287405593</v>
      </c>
      <c r="I31" s="27">
        <v>9371999.231803345</v>
      </c>
      <c r="J31" s="28">
        <v>5553026.854802001</v>
      </c>
    </row>
    <row r="32" spans="1:10" ht="45" customHeight="1">
      <c r="A32" s="39"/>
      <c r="B32" s="39"/>
      <c r="C32" s="39"/>
      <c r="D32" s="25" t="s">
        <v>17</v>
      </c>
      <c r="E32" s="26">
        <v>2440000</v>
      </c>
      <c r="F32" s="27">
        <v>313141.68377823406</v>
      </c>
      <c r="G32" s="27">
        <v>445743.51479722315</v>
      </c>
      <c r="H32" s="27">
        <v>249030.41437027967</v>
      </c>
      <c r="I32" s="27">
        <v>468599.96159016725</v>
      </c>
      <c r="J32" s="28">
        <v>277651.34274010005</v>
      </c>
    </row>
    <row r="33" spans="1:10" ht="45" customHeight="1">
      <c r="A33" s="19"/>
      <c r="C33" s="20"/>
      <c r="D33" s="25" t="s">
        <v>18</v>
      </c>
      <c r="E33" s="26">
        <v>2300000</v>
      </c>
      <c r="F33" s="27">
        <v>295174.53798767965</v>
      </c>
      <c r="G33" s="27">
        <v>420168.06722689077</v>
      </c>
      <c r="H33" s="27">
        <v>234741.78403755868</v>
      </c>
      <c r="I33" s="27">
        <v>441713.07854810834</v>
      </c>
      <c r="J33" s="28">
        <v>261720.52799271734</v>
      </c>
    </row>
    <row r="34" spans="1:10" ht="45" customHeight="1">
      <c r="A34" s="19"/>
      <c r="C34" s="20"/>
      <c r="D34" s="25"/>
      <c r="E34" s="26"/>
      <c r="F34" s="27"/>
      <c r="G34" s="27"/>
      <c r="H34" s="27"/>
      <c r="I34" s="27"/>
      <c r="J34" s="28"/>
    </row>
    <row r="35" spans="1:10" ht="45" customHeight="1">
      <c r="A35" s="19"/>
      <c r="C35" s="20"/>
      <c r="D35" s="25" t="s">
        <v>19</v>
      </c>
      <c r="E35" s="26">
        <v>116200000</v>
      </c>
      <c r="F35" s="27">
        <v>14804433.685819846</v>
      </c>
      <c r="G35" s="27">
        <v>20899280.575539574</v>
      </c>
      <c r="H35" s="27">
        <v>11179526.649990376</v>
      </c>
      <c r="I35" s="27">
        <v>21622627.465574995</v>
      </c>
      <c r="J35" s="28">
        <v>13079693.83160738</v>
      </c>
    </row>
    <row r="36" spans="1:10" ht="45" customHeight="1">
      <c r="A36" s="39"/>
      <c r="B36" s="39"/>
      <c r="C36" s="39"/>
      <c r="D36" s="25" t="s">
        <v>20</v>
      </c>
      <c r="E36" s="26">
        <v>4303704</v>
      </c>
      <c r="F36" s="27">
        <v>548312.3587340683</v>
      </c>
      <c r="G36" s="27">
        <v>774047.4287236879</v>
      </c>
      <c r="H36" s="27">
        <v>414056.54259223613</v>
      </c>
      <c r="I36" s="27">
        <v>800838.0542805553</v>
      </c>
      <c r="J36" s="28">
        <v>484433.10487434745</v>
      </c>
    </row>
    <row r="37" spans="1:10" ht="45" customHeight="1">
      <c r="A37" s="19"/>
      <c r="C37" s="20"/>
      <c r="D37" s="25" t="s">
        <v>21</v>
      </c>
      <c r="E37" s="26">
        <v>3900000</v>
      </c>
      <c r="F37" s="27">
        <v>496878.5832590139</v>
      </c>
      <c r="G37" s="27">
        <v>701438.8489208634</v>
      </c>
      <c r="H37" s="27">
        <v>375216.4710409852</v>
      </c>
      <c r="I37" s="27">
        <v>725716.4123557871</v>
      </c>
      <c r="J37" s="28">
        <v>438991.4452949122</v>
      </c>
    </row>
    <row r="38" spans="1:10" ht="45" customHeight="1">
      <c r="A38" s="19"/>
      <c r="C38" s="20"/>
      <c r="D38" s="25"/>
      <c r="E38" s="26"/>
      <c r="F38" s="27"/>
      <c r="G38" s="27"/>
      <c r="H38" s="27"/>
      <c r="I38" s="27"/>
      <c r="J38" s="28"/>
    </row>
    <row r="39" spans="1:10" ht="60" customHeight="1">
      <c r="A39" s="32" t="s">
        <v>22</v>
      </c>
      <c r="B39" s="32"/>
      <c r="C39" s="32"/>
      <c r="D39" s="29" t="s">
        <v>23</v>
      </c>
      <c r="E39" s="30">
        <v>1</v>
      </c>
      <c r="F39" s="30">
        <v>7.757</v>
      </c>
      <c r="G39" s="30">
        <v>5.0622</v>
      </c>
      <c r="H39" s="30">
        <v>9.4434</v>
      </c>
      <c r="I39" s="30">
        <v>4.7341</v>
      </c>
      <c r="J39" s="30">
        <v>8.4544</v>
      </c>
    </row>
    <row r="41" ht="12.75">
      <c r="E41" s="31"/>
    </row>
  </sheetData>
  <sheetProtection/>
  <mergeCells count="12">
    <mergeCell ref="A39:C39"/>
    <mergeCell ref="A2:J2"/>
    <mergeCell ref="A3:J3"/>
    <mergeCell ref="A4:J4"/>
    <mergeCell ref="A5:J5"/>
    <mergeCell ref="B10:J10"/>
    <mergeCell ref="B11:J11"/>
    <mergeCell ref="B14:J14"/>
    <mergeCell ref="B19:J19"/>
    <mergeCell ref="B25:J25"/>
    <mergeCell ref="A32:C32"/>
    <mergeCell ref="A36:C3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5" r:id="rId3"/>
  <legacyDrawing r:id="rId2"/>
  <oleObjects>
    <oleObject progId="Word.Document.8" shapeId="2258185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Hong Kong Jockey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CHOI, Van W H</dc:creator>
  <cp:keywords/>
  <dc:description/>
  <cp:lastModifiedBy>CHAN, Eddy Y B</cp:lastModifiedBy>
  <cp:lastPrinted>2020-05-23T04:01:40Z</cp:lastPrinted>
  <dcterms:created xsi:type="dcterms:W3CDTF">2020-05-23T01:12:06Z</dcterms:created>
  <dcterms:modified xsi:type="dcterms:W3CDTF">2020-05-23T05:52:36Z</dcterms:modified>
  <cp:category/>
  <cp:version/>
  <cp:contentType/>
  <cp:contentStatus/>
</cp:coreProperties>
</file>